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E:\=Zákazníci=\Oleško\ZD zhotovitel\=Dokumenty k VZ\02 Na profil\"/>
    </mc:Choice>
  </mc:AlternateContent>
  <xr:revisionPtr revIDLastSave="0" documentId="8_{E0E075FF-1FC5-4028-8D47-706BAE347DAD}" xr6:coauthVersionLast="45" xr6:coauthVersionMax="45" xr10:uidLastSave="{00000000-0000-0000-0000-000000000000}"/>
  <bookViews>
    <workbookView xWindow="2640" yWindow="2640" windowWidth="21600" windowHeight="11385" activeTab="1" xr2:uid="{00000000-000D-0000-FFFF-FFFF00000000}"/>
  </bookViews>
  <sheets>
    <sheet name="Rekapitulace stavby" sheetId="1" r:id="rId1"/>
    <sheet name="01 - IO 01 Vodovodní řad V1" sheetId="2" r:id="rId2"/>
    <sheet name="02 - IO 01 Vodovodní řad V2" sheetId="3" r:id="rId3"/>
    <sheet name="03 - IO 01 Vodovodní řad V3" sheetId="4" r:id="rId4"/>
    <sheet name="04 - IO 01 Vodovodní řad V4" sheetId="5" r:id="rId5"/>
    <sheet name="05 - IO 01 Vodovodní řad V5" sheetId="6" r:id="rId6"/>
    <sheet name="06 - IO 01 Vodovodní řad V6" sheetId="7" r:id="rId7"/>
    <sheet name="07 - IO 01 Vodovodní řad V7" sheetId="8" r:id="rId8"/>
    <sheet name="08 - IO 01 Vodovodní řad V8" sheetId="9" r:id="rId9"/>
    <sheet name="09 - IO 01 komunikace" sheetId="10" r:id="rId10"/>
    <sheet name="10 - VRN + ON" sheetId="11" r:id="rId11"/>
    <sheet name="Pokyny pro vyplnění" sheetId="12" r:id="rId12"/>
  </sheets>
  <definedNames>
    <definedName name="_xlnm._FilterDatabase" localSheetId="1" hidden="1">'01 - IO 01 Vodovodní řad V1'!$C$88:$K$565</definedName>
    <definedName name="_xlnm._FilterDatabase" localSheetId="2" hidden="1">'02 - IO 01 Vodovodní řad V2'!$C$83:$K$331</definedName>
    <definedName name="_xlnm._FilterDatabase" localSheetId="3" hidden="1">'03 - IO 01 Vodovodní řad V3'!$C$84:$K$384</definedName>
    <definedName name="_xlnm._FilterDatabase" localSheetId="4" hidden="1">'04 - IO 01 Vodovodní řad V4'!$C$83:$K$308</definedName>
    <definedName name="_xlnm._FilterDatabase" localSheetId="5" hidden="1">'05 - IO 01 Vodovodní řad V5'!$C$83:$K$232</definedName>
    <definedName name="_xlnm._FilterDatabase" localSheetId="6" hidden="1">'06 - IO 01 Vodovodní řad V6'!$C$83:$K$319</definedName>
    <definedName name="_xlnm._FilterDatabase" localSheetId="7" hidden="1">'07 - IO 01 Vodovodní řad V7'!$C$83:$K$323</definedName>
    <definedName name="_xlnm._FilterDatabase" localSheetId="8" hidden="1">'08 - IO 01 Vodovodní řad V8'!$C$83:$K$333</definedName>
    <definedName name="_xlnm._FilterDatabase" localSheetId="9" hidden="1">'09 - IO 01 komunikace'!$C$84:$K$375</definedName>
    <definedName name="_xlnm._FilterDatabase" localSheetId="10" hidden="1">'10 - VRN + ON'!$C$79:$K$97</definedName>
    <definedName name="_xlnm.Print_Titles" localSheetId="1">'01 - IO 01 Vodovodní řad V1'!$88:$88</definedName>
    <definedName name="_xlnm.Print_Titles" localSheetId="2">'02 - IO 01 Vodovodní řad V2'!$83:$83</definedName>
    <definedName name="_xlnm.Print_Titles" localSheetId="3">'03 - IO 01 Vodovodní řad V3'!$84:$84</definedName>
    <definedName name="_xlnm.Print_Titles" localSheetId="4">'04 - IO 01 Vodovodní řad V4'!$83:$83</definedName>
    <definedName name="_xlnm.Print_Titles" localSheetId="5">'05 - IO 01 Vodovodní řad V5'!$83:$83</definedName>
    <definedName name="_xlnm.Print_Titles" localSheetId="6">'06 - IO 01 Vodovodní řad V6'!$83:$83</definedName>
    <definedName name="_xlnm.Print_Titles" localSheetId="7">'07 - IO 01 Vodovodní řad V7'!$83:$83</definedName>
    <definedName name="_xlnm.Print_Titles" localSheetId="8">'08 - IO 01 Vodovodní řad V8'!$83:$83</definedName>
    <definedName name="_xlnm.Print_Titles" localSheetId="9">'09 - IO 01 komunikace'!$84:$84</definedName>
    <definedName name="_xlnm.Print_Titles" localSheetId="10">'10 - VRN + ON'!$79:$79</definedName>
    <definedName name="_xlnm.Print_Titles" localSheetId="0">'Rekapitulace stavby'!$52:$52</definedName>
    <definedName name="_xlnm.Print_Area" localSheetId="1">'01 - IO 01 Vodovodní řad V1'!$C$4:$J$39,'01 - IO 01 Vodovodní řad V1'!$C$45:$J$70,'01 - IO 01 Vodovodní řad V1'!$C$76:$K$565</definedName>
    <definedName name="_xlnm.Print_Area" localSheetId="2">'02 - IO 01 Vodovodní řad V2'!$C$4:$J$39,'02 - IO 01 Vodovodní řad V2'!$C$45:$J$65,'02 - IO 01 Vodovodní řad V2'!$C$71:$K$331</definedName>
    <definedName name="_xlnm.Print_Area" localSheetId="3">'03 - IO 01 Vodovodní řad V3'!$C$4:$J$39,'03 - IO 01 Vodovodní řad V3'!$C$45:$J$66,'03 - IO 01 Vodovodní řad V3'!$C$72:$K$384</definedName>
    <definedName name="_xlnm.Print_Area" localSheetId="4">'04 - IO 01 Vodovodní řad V4'!$C$4:$J$39,'04 - IO 01 Vodovodní řad V4'!$C$45:$J$65,'04 - IO 01 Vodovodní řad V4'!$C$71:$K$308</definedName>
    <definedName name="_xlnm.Print_Area" localSheetId="5">'05 - IO 01 Vodovodní řad V5'!$C$4:$J$39,'05 - IO 01 Vodovodní řad V5'!$C$45:$J$65,'05 - IO 01 Vodovodní řad V5'!$C$71:$K$232</definedName>
    <definedName name="_xlnm.Print_Area" localSheetId="6">'06 - IO 01 Vodovodní řad V6'!$C$4:$J$39,'06 - IO 01 Vodovodní řad V6'!$C$45:$J$65,'06 - IO 01 Vodovodní řad V6'!$C$71:$K$319</definedName>
    <definedName name="_xlnm.Print_Area" localSheetId="7">'07 - IO 01 Vodovodní řad V7'!$C$4:$J$39,'07 - IO 01 Vodovodní řad V7'!$C$45:$J$65,'07 - IO 01 Vodovodní řad V7'!$C$71:$K$323</definedName>
    <definedName name="_xlnm.Print_Area" localSheetId="8">'08 - IO 01 Vodovodní řad V8'!$C$4:$J$39,'08 - IO 01 Vodovodní řad V8'!$C$45:$J$65,'08 - IO 01 Vodovodní řad V8'!$C$71:$K$333</definedName>
    <definedName name="_xlnm.Print_Area" localSheetId="9">'09 - IO 01 komunikace'!$C$4:$J$39,'09 - IO 01 komunikace'!$C$45:$J$66,'09 - IO 01 komunikace'!$C$72:$K$375</definedName>
    <definedName name="_xlnm.Print_Area" localSheetId="10">'10 - VRN + ON'!$C$4:$J$39,'10 - VRN + ON'!$C$45:$J$61,'10 - VRN + ON'!$C$67:$K$97</definedName>
    <definedName name="_xlnm.Print_Area" localSheetId="11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11" l="1"/>
  <c r="J36" i="11"/>
  <c r="AY64" i="1" s="1"/>
  <c r="J35" i="11"/>
  <c r="AX64" i="1" s="1"/>
  <c r="BI94" i="11"/>
  <c r="BH94" i="11"/>
  <c r="BG94" i="11"/>
  <c r="BF94" i="11"/>
  <c r="T94" i="11"/>
  <c r="R94" i="11"/>
  <c r="P94" i="11"/>
  <c r="BK94" i="11"/>
  <c r="J94" i="11"/>
  <c r="BE94" i="11"/>
  <c r="BI93" i="11"/>
  <c r="BH93" i="11"/>
  <c r="BG93" i="11"/>
  <c r="BF93" i="11"/>
  <c r="T93" i="11"/>
  <c r="R93" i="11"/>
  <c r="P93" i="11"/>
  <c r="BK93" i="11"/>
  <c r="J93" i="11"/>
  <c r="BE93" i="11" s="1"/>
  <c r="BI92" i="11"/>
  <c r="BH92" i="11"/>
  <c r="BG92" i="11"/>
  <c r="BF92" i="11"/>
  <c r="T92" i="11"/>
  <c r="R92" i="11"/>
  <c r="P92" i="11"/>
  <c r="BK92" i="11"/>
  <c r="J92" i="11"/>
  <c r="BE92" i="11"/>
  <c r="BI90" i="11"/>
  <c r="BH90" i="11"/>
  <c r="BG90" i="11"/>
  <c r="BF90" i="11"/>
  <c r="T90" i="11"/>
  <c r="R90" i="11"/>
  <c r="P90" i="11"/>
  <c r="BK90" i="11"/>
  <c r="J90" i="11"/>
  <c r="BE90" i="11" s="1"/>
  <c r="BI88" i="11"/>
  <c r="BH88" i="11"/>
  <c r="BG88" i="11"/>
  <c r="BF88" i="11"/>
  <c r="T88" i="11"/>
  <c r="R88" i="11"/>
  <c r="P88" i="11"/>
  <c r="BK88" i="11"/>
  <c r="J88" i="11"/>
  <c r="BE88" i="11"/>
  <c r="BI86" i="11"/>
  <c r="BH86" i="11"/>
  <c r="BG86" i="11"/>
  <c r="BF86" i="11"/>
  <c r="T86" i="11"/>
  <c r="R86" i="11"/>
  <c r="P86" i="11"/>
  <c r="BK86" i="11"/>
  <c r="J86" i="11"/>
  <c r="BE86" i="11" s="1"/>
  <c r="BI84" i="11"/>
  <c r="BH84" i="11"/>
  <c r="BG84" i="11"/>
  <c r="BF84" i="11"/>
  <c r="T84" i="11"/>
  <c r="R84" i="11"/>
  <c r="P84" i="11"/>
  <c r="BK84" i="11"/>
  <c r="J84" i="11"/>
  <c r="BE84" i="11" s="1"/>
  <c r="BI82" i="11"/>
  <c r="BH82" i="11"/>
  <c r="F36" i="11" s="1"/>
  <c r="BC64" i="1" s="1"/>
  <c r="BG82" i="11"/>
  <c r="BF82" i="11"/>
  <c r="J34" i="11" s="1"/>
  <c r="AW64" i="1" s="1"/>
  <c r="F34" i="11"/>
  <c r="BA64" i="1" s="1"/>
  <c r="T82" i="11"/>
  <c r="R82" i="11"/>
  <c r="P82" i="11"/>
  <c r="P81" i="11" s="1"/>
  <c r="P80" i="11" s="1"/>
  <c r="AU64" i="1" s="1"/>
  <c r="BK82" i="11"/>
  <c r="J82" i="11"/>
  <c r="BE82" i="11" s="1"/>
  <c r="F33" i="11" s="1"/>
  <c r="AZ64" i="1" s="1"/>
  <c r="J76" i="11"/>
  <c r="F76" i="11"/>
  <c r="F74" i="11"/>
  <c r="E72" i="11"/>
  <c r="J54" i="11"/>
  <c r="F54" i="11"/>
  <c r="F52" i="11"/>
  <c r="E50" i="11"/>
  <c r="J24" i="11"/>
  <c r="E24" i="11"/>
  <c r="J77" i="11" s="1"/>
  <c r="J23" i="11"/>
  <c r="J18" i="11"/>
  <c r="E18" i="11"/>
  <c r="J17" i="11"/>
  <c r="J12" i="11"/>
  <c r="E7" i="11"/>
  <c r="E70" i="11" s="1"/>
  <c r="E48" i="11"/>
  <c r="J37" i="10"/>
  <c r="J36" i="10"/>
  <c r="AY63" i="1" s="1"/>
  <c r="J35" i="10"/>
  <c r="AX63" i="1"/>
  <c r="BI375" i="10"/>
  <c r="BH375" i="10"/>
  <c r="BG375" i="10"/>
  <c r="BF375" i="10"/>
  <c r="T375" i="10"/>
  <c r="T374" i="10" s="1"/>
  <c r="R375" i="10"/>
  <c r="R374" i="10" s="1"/>
  <c r="P375" i="10"/>
  <c r="P374" i="10" s="1"/>
  <c r="BK375" i="10"/>
  <c r="BK374" i="10" s="1"/>
  <c r="J374" i="10" s="1"/>
  <c r="J65" i="10" s="1"/>
  <c r="J375" i="10"/>
  <c r="BE375" i="10" s="1"/>
  <c r="BI368" i="10"/>
  <c r="BH368" i="10"/>
  <c r="BG368" i="10"/>
  <c r="BF368" i="10"/>
  <c r="T368" i="10"/>
  <c r="R368" i="10"/>
  <c r="P368" i="10"/>
  <c r="BK368" i="10"/>
  <c r="J368" i="10"/>
  <c r="BE368" i="10" s="1"/>
  <c r="BI364" i="10"/>
  <c r="BH364" i="10"/>
  <c r="BG364" i="10"/>
  <c r="BF364" i="10"/>
  <c r="T364" i="10"/>
  <c r="R364" i="10"/>
  <c r="P364" i="10"/>
  <c r="BK364" i="10"/>
  <c r="J364" i="10"/>
  <c r="BE364" i="10" s="1"/>
  <c r="BI360" i="10"/>
  <c r="BH360" i="10"/>
  <c r="BG360" i="10"/>
  <c r="BF360" i="10"/>
  <c r="T360" i="10"/>
  <c r="R360" i="10"/>
  <c r="P360" i="10"/>
  <c r="BK360" i="10"/>
  <c r="J360" i="10"/>
  <c r="BE360" i="10" s="1"/>
  <c r="BI352" i="10"/>
  <c r="BH352" i="10"/>
  <c r="BG352" i="10"/>
  <c r="BF352" i="10"/>
  <c r="T352" i="10"/>
  <c r="R352" i="10"/>
  <c r="P352" i="10"/>
  <c r="BK352" i="10"/>
  <c r="J352" i="10"/>
  <c r="BE352" i="10"/>
  <c r="BI345" i="10"/>
  <c r="BH345" i="10"/>
  <c r="BG345" i="10"/>
  <c r="BF345" i="10"/>
  <c r="T345" i="10"/>
  <c r="R345" i="10"/>
  <c r="P345" i="10"/>
  <c r="BK345" i="10"/>
  <c r="J345" i="10"/>
  <c r="BE345" i="10" s="1"/>
  <c r="BI335" i="10"/>
  <c r="BH335" i="10"/>
  <c r="BG335" i="10"/>
  <c r="BF335" i="10"/>
  <c r="T335" i="10"/>
  <c r="R335" i="10"/>
  <c r="P335" i="10"/>
  <c r="BK335" i="10"/>
  <c r="J335" i="10"/>
  <c r="BE335" i="10" s="1"/>
  <c r="BI328" i="10"/>
  <c r="BH328" i="10"/>
  <c r="BG328" i="10"/>
  <c r="BF328" i="10"/>
  <c r="T328" i="10"/>
  <c r="R328" i="10"/>
  <c r="P328" i="10"/>
  <c r="BK328" i="10"/>
  <c r="J328" i="10"/>
  <c r="BE328" i="10" s="1"/>
  <c r="BI322" i="10"/>
  <c r="BH322" i="10"/>
  <c r="BG322" i="10"/>
  <c r="BF322" i="10"/>
  <c r="T322" i="10"/>
  <c r="R322" i="10"/>
  <c r="P322" i="10"/>
  <c r="BK322" i="10"/>
  <c r="J322" i="10"/>
  <c r="BE322" i="10" s="1"/>
  <c r="BI317" i="10"/>
  <c r="BH317" i="10"/>
  <c r="BG317" i="10"/>
  <c r="BF317" i="10"/>
  <c r="T317" i="10"/>
  <c r="R317" i="10"/>
  <c r="P317" i="10"/>
  <c r="BK317" i="10"/>
  <c r="J317" i="10"/>
  <c r="BE317" i="10"/>
  <c r="BI312" i="10"/>
  <c r="BH312" i="10"/>
  <c r="BG312" i="10"/>
  <c r="BF312" i="10"/>
  <c r="T312" i="10"/>
  <c r="R312" i="10"/>
  <c r="P312" i="10"/>
  <c r="BK312" i="10"/>
  <c r="J312" i="10"/>
  <c r="BE312" i="10" s="1"/>
  <c r="BI307" i="10"/>
  <c r="BH307" i="10"/>
  <c r="BG307" i="10"/>
  <c r="BF307" i="10"/>
  <c r="T307" i="10"/>
  <c r="R307" i="10"/>
  <c r="P307" i="10"/>
  <c r="BK307" i="10"/>
  <c r="J307" i="10"/>
  <c r="BE307" i="10"/>
  <c r="BI303" i="10"/>
  <c r="BH303" i="10"/>
  <c r="BG303" i="10"/>
  <c r="BF303" i="10"/>
  <c r="T303" i="10"/>
  <c r="R303" i="10"/>
  <c r="P303" i="10"/>
  <c r="BK303" i="10"/>
  <c r="J303" i="10"/>
  <c r="BE303" i="10"/>
  <c r="BI299" i="10"/>
  <c r="BH299" i="10"/>
  <c r="BG299" i="10"/>
  <c r="BF299" i="10"/>
  <c r="T299" i="10"/>
  <c r="R299" i="10"/>
  <c r="P299" i="10"/>
  <c r="BK299" i="10"/>
  <c r="J299" i="10"/>
  <c r="BE299" i="10"/>
  <c r="BI293" i="10"/>
  <c r="BH293" i="10"/>
  <c r="BG293" i="10"/>
  <c r="BF293" i="10"/>
  <c r="T293" i="10"/>
  <c r="R293" i="10"/>
  <c r="P293" i="10"/>
  <c r="BK293" i="10"/>
  <c r="J293" i="10"/>
  <c r="BE293" i="10" s="1"/>
  <c r="BI288" i="10"/>
  <c r="BH288" i="10"/>
  <c r="BG288" i="10"/>
  <c r="BF288" i="10"/>
  <c r="T288" i="10"/>
  <c r="R288" i="10"/>
  <c r="P288" i="10"/>
  <c r="BK288" i="10"/>
  <c r="J288" i="10"/>
  <c r="BE288" i="10" s="1"/>
  <c r="BI285" i="10"/>
  <c r="BH285" i="10"/>
  <c r="BG285" i="10"/>
  <c r="BF285" i="10"/>
  <c r="T285" i="10"/>
  <c r="R285" i="10"/>
  <c r="P285" i="10"/>
  <c r="P284" i="10" s="1"/>
  <c r="BK285" i="10"/>
  <c r="J285" i="10"/>
  <c r="BE285" i="10"/>
  <c r="BI279" i="10"/>
  <c r="BH279" i="10"/>
  <c r="BG279" i="10"/>
  <c r="BF279" i="10"/>
  <c r="T279" i="10"/>
  <c r="R279" i="10"/>
  <c r="P279" i="10"/>
  <c r="BK279" i="10"/>
  <c r="J279" i="10"/>
  <c r="BE279" i="10"/>
  <c r="BI274" i="10"/>
  <c r="BH274" i="10"/>
  <c r="BG274" i="10"/>
  <c r="BF274" i="10"/>
  <c r="T274" i="10"/>
  <c r="R274" i="10"/>
  <c r="P274" i="10"/>
  <c r="BK274" i="10"/>
  <c r="J274" i="10"/>
  <c r="BE274" i="10"/>
  <c r="BI269" i="10"/>
  <c r="BH269" i="10"/>
  <c r="BG269" i="10"/>
  <c r="BF269" i="10"/>
  <c r="T269" i="10"/>
  <c r="R269" i="10"/>
  <c r="P269" i="10"/>
  <c r="BK269" i="10"/>
  <c r="J269" i="10"/>
  <c r="BE269" i="10" s="1"/>
  <c r="BI264" i="10"/>
  <c r="BH264" i="10"/>
  <c r="BG264" i="10"/>
  <c r="BF264" i="10"/>
  <c r="T264" i="10"/>
  <c r="R264" i="10"/>
  <c r="P264" i="10"/>
  <c r="BK264" i="10"/>
  <c r="J264" i="10"/>
  <c r="BE264" i="10"/>
  <c r="BI259" i="10"/>
  <c r="BH259" i="10"/>
  <c r="BG259" i="10"/>
  <c r="BF259" i="10"/>
  <c r="T259" i="10"/>
  <c r="R259" i="10"/>
  <c r="P259" i="10"/>
  <c r="BK259" i="10"/>
  <c r="J259" i="10"/>
  <c r="BE259" i="10" s="1"/>
  <c r="BI254" i="10"/>
  <c r="BH254" i="10"/>
  <c r="BG254" i="10"/>
  <c r="BF254" i="10"/>
  <c r="T254" i="10"/>
  <c r="R254" i="10"/>
  <c r="P254" i="10"/>
  <c r="BK254" i="10"/>
  <c r="J254" i="10"/>
  <c r="BE254" i="10"/>
  <c r="BI249" i="10"/>
  <c r="BH249" i="10"/>
  <c r="BG249" i="10"/>
  <c r="BF249" i="10"/>
  <c r="T249" i="10"/>
  <c r="R249" i="10"/>
  <c r="P249" i="10"/>
  <c r="BK249" i="10"/>
  <c r="J249" i="10"/>
  <c r="BE249" i="10" s="1"/>
  <c r="BI244" i="10"/>
  <c r="BH244" i="10"/>
  <c r="BG244" i="10"/>
  <c r="BF244" i="10"/>
  <c r="T244" i="10"/>
  <c r="R244" i="10"/>
  <c r="P244" i="10"/>
  <c r="BK244" i="10"/>
  <c r="J244" i="10"/>
  <c r="BE244" i="10"/>
  <c r="BI239" i="10"/>
  <c r="BH239" i="10"/>
  <c r="BG239" i="10"/>
  <c r="BF239" i="10"/>
  <c r="T239" i="10"/>
  <c r="R239" i="10"/>
  <c r="P239" i="10"/>
  <c r="BK239" i="10"/>
  <c r="J239" i="10"/>
  <c r="BE239" i="10"/>
  <c r="BI228" i="10"/>
  <c r="BH228" i="10"/>
  <c r="BG228" i="10"/>
  <c r="BF228" i="10"/>
  <c r="T228" i="10"/>
  <c r="R228" i="10"/>
  <c r="P228" i="10"/>
  <c r="BK228" i="10"/>
  <c r="J228" i="10"/>
  <c r="BE228" i="10"/>
  <c r="BI223" i="10"/>
  <c r="BH223" i="10"/>
  <c r="BG223" i="10"/>
  <c r="BF223" i="10"/>
  <c r="T223" i="10"/>
  <c r="R223" i="10"/>
  <c r="P223" i="10"/>
  <c r="BK223" i="10"/>
  <c r="J223" i="10"/>
  <c r="BE223" i="10" s="1"/>
  <c r="BI218" i="10"/>
  <c r="BH218" i="10"/>
  <c r="BG218" i="10"/>
  <c r="BF218" i="10"/>
  <c r="T218" i="10"/>
  <c r="R218" i="10"/>
  <c r="P218" i="10"/>
  <c r="BK218" i="10"/>
  <c r="J218" i="10"/>
  <c r="BE218" i="10" s="1"/>
  <c r="BI215" i="10"/>
  <c r="BH215" i="10"/>
  <c r="BG215" i="10"/>
  <c r="BF215" i="10"/>
  <c r="T215" i="10"/>
  <c r="R215" i="10"/>
  <c r="P215" i="10"/>
  <c r="BK215" i="10"/>
  <c r="J215" i="10"/>
  <c r="BE215" i="10"/>
  <c r="BI210" i="10"/>
  <c r="BH210" i="10"/>
  <c r="BG210" i="10"/>
  <c r="BF210" i="10"/>
  <c r="T210" i="10"/>
  <c r="R210" i="10"/>
  <c r="P210" i="10"/>
  <c r="P209" i="10"/>
  <c r="BK210" i="10"/>
  <c r="J210" i="10"/>
  <c r="BE210" i="10" s="1"/>
  <c r="BI208" i="10"/>
  <c r="BH208" i="10"/>
  <c r="BG208" i="10"/>
  <c r="BF208" i="10"/>
  <c r="T208" i="10"/>
  <c r="R208" i="10"/>
  <c r="P208" i="10"/>
  <c r="BK208" i="10"/>
  <c r="J208" i="10"/>
  <c r="BE208" i="10"/>
  <c r="BI203" i="10"/>
  <c r="BH203" i="10"/>
  <c r="BG203" i="10"/>
  <c r="BF203" i="10"/>
  <c r="T203" i="10"/>
  <c r="R203" i="10"/>
  <c r="P203" i="10"/>
  <c r="P197" i="10" s="1"/>
  <c r="BK203" i="10"/>
  <c r="BK197" i="10" s="1"/>
  <c r="J197" i="10" s="1"/>
  <c r="J62" i="10" s="1"/>
  <c r="J203" i="10"/>
  <c r="BE203" i="10" s="1"/>
  <c r="BI198" i="10"/>
  <c r="BH198" i="10"/>
  <c r="BG198" i="10"/>
  <c r="BF198" i="10"/>
  <c r="T198" i="10"/>
  <c r="T197" i="10"/>
  <c r="R198" i="10"/>
  <c r="R197" i="10" s="1"/>
  <c r="P198" i="10"/>
  <c r="BK198" i="10"/>
  <c r="J198" i="10"/>
  <c r="BE198" i="10" s="1"/>
  <c r="BI193" i="10"/>
  <c r="BH193" i="10"/>
  <c r="BG193" i="10"/>
  <c r="BF193" i="10"/>
  <c r="T193" i="10"/>
  <c r="R193" i="10"/>
  <c r="P193" i="10"/>
  <c r="BK193" i="10"/>
  <c r="J193" i="10"/>
  <c r="BE193" i="10"/>
  <c r="BI188" i="10"/>
  <c r="BH188" i="10"/>
  <c r="BG188" i="10"/>
  <c r="BF188" i="10"/>
  <c r="T188" i="10"/>
  <c r="R188" i="10"/>
  <c r="P188" i="10"/>
  <c r="BK188" i="10"/>
  <c r="J188" i="10"/>
  <c r="BE188" i="10" s="1"/>
  <c r="BI183" i="10"/>
  <c r="BH183" i="10"/>
  <c r="BG183" i="10"/>
  <c r="BF183" i="10"/>
  <c r="T183" i="10"/>
  <c r="R183" i="10"/>
  <c r="P183" i="10"/>
  <c r="BK183" i="10"/>
  <c r="J183" i="10"/>
  <c r="BE183" i="10"/>
  <c r="BI180" i="10"/>
  <c r="BH180" i="10"/>
  <c r="BG180" i="10"/>
  <c r="BF180" i="10"/>
  <c r="T180" i="10"/>
  <c r="R180" i="10"/>
  <c r="P180" i="10"/>
  <c r="BK180" i="10"/>
  <c r="J180" i="10"/>
  <c r="BE180" i="10" s="1"/>
  <c r="BI175" i="10"/>
  <c r="BH175" i="10"/>
  <c r="BG175" i="10"/>
  <c r="BF175" i="10"/>
  <c r="T175" i="10"/>
  <c r="R175" i="10"/>
  <c r="P175" i="10"/>
  <c r="BK175" i="10"/>
  <c r="J175" i="10"/>
  <c r="BE175" i="10"/>
  <c r="BI170" i="10"/>
  <c r="BH170" i="10"/>
  <c r="BG170" i="10"/>
  <c r="BF170" i="10"/>
  <c r="T170" i="10"/>
  <c r="R170" i="10"/>
  <c r="P170" i="10"/>
  <c r="BK170" i="10"/>
  <c r="J170" i="10"/>
  <c r="BE170" i="10"/>
  <c r="BI166" i="10"/>
  <c r="BH166" i="10"/>
  <c r="BG166" i="10"/>
  <c r="BF166" i="10"/>
  <c r="T166" i="10"/>
  <c r="R166" i="10"/>
  <c r="P166" i="10"/>
  <c r="BK166" i="10"/>
  <c r="J166" i="10"/>
  <c r="BE166" i="10"/>
  <c r="BI158" i="10"/>
  <c r="BH158" i="10"/>
  <c r="BG158" i="10"/>
  <c r="BF158" i="10"/>
  <c r="T158" i="10"/>
  <c r="R158" i="10"/>
  <c r="P158" i="10"/>
  <c r="BK158" i="10"/>
  <c r="J158" i="10"/>
  <c r="BE158" i="10" s="1"/>
  <c r="BI148" i="10"/>
  <c r="BH148" i="10"/>
  <c r="BG148" i="10"/>
  <c r="BF148" i="10"/>
  <c r="T148" i="10"/>
  <c r="R148" i="10"/>
  <c r="P148" i="10"/>
  <c r="BK148" i="10"/>
  <c r="J148" i="10"/>
  <c r="BE148" i="10" s="1"/>
  <c r="BI145" i="10"/>
  <c r="BH145" i="10"/>
  <c r="BG145" i="10"/>
  <c r="BF145" i="10"/>
  <c r="T145" i="10"/>
  <c r="R145" i="10"/>
  <c r="P145" i="10"/>
  <c r="BK145" i="10"/>
  <c r="J145" i="10"/>
  <c r="BE145" i="10"/>
  <c r="BI140" i="10"/>
  <c r="BH140" i="10"/>
  <c r="BG140" i="10"/>
  <c r="BF140" i="10"/>
  <c r="T140" i="10"/>
  <c r="R140" i="10"/>
  <c r="P140" i="10"/>
  <c r="BK140" i="10"/>
  <c r="J140" i="10"/>
  <c r="BE140" i="10" s="1"/>
  <c r="BI133" i="10"/>
  <c r="BH133" i="10"/>
  <c r="BG133" i="10"/>
  <c r="BF133" i="10"/>
  <c r="T133" i="10"/>
  <c r="R133" i="10"/>
  <c r="P133" i="10"/>
  <c r="BK133" i="10"/>
  <c r="J133" i="10"/>
  <c r="BE133" i="10" s="1"/>
  <c r="BI128" i="10"/>
  <c r="BH128" i="10"/>
  <c r="BG128" i="10"/>
  <c r="BF128" i="10"/>
  <c r="T128" i="10"/>
  <c r="R128" i="10"/>
  <c r="P128" i="10"/>
  <c r="BK128" i="10"/>
  <c r="J128" i="10"/>
  <c r="BE128" i="10"/>
  <c r="BI123" i="10"/>
  <c r="BH123" i="10"/>
  <c r="BG123" i="10"/>
  <c r="BF123" i="10"/>
  <c r="T123" i="10"/>
  <c r="R123" i="10"/>
  <c r="P123" i="10"/>
  <c r="BK123" i="10"/>
  <c r="J123" i="10"/>
  <c r="BE123" i="10"/>
  <c r="BI118" i="10"/>
  <c r="BH118" i="10"/>
  <c r="BG118" i="10"/>
  <c r="BF118" i="10"/>
  <c r="T118" i="10"/>
  <c r="R118" i="10"/>
  <c r="P118" i="10"/>
  <c r="BK118" i="10"/>
  <c r="J118" i="10"/>
  <c r="BE118" i="10"/>
  <c r="BI113" i="10"/>
  <c r="BH113" i="10"/>
  <c r="BG113" i="10"/>
  <c r="BF113" i="10"/>
  <c r="T113" i="10"/>
  <c r="R113" i="10"/>
  <c r="P113" i="10"/>
  <c r="BK113" i="10"/>
  <c r="J113" i="10"/>
  <c r="BE113" i="10"/>
  <c r="BI108" i="10"/>
  <c r="BH108" i="10"/>
  <c r="BG108" i="10"/>
  <c r="BF108" i="10"/>
  <c r="T108" i="10"/>
  <c r="R108" i="10"/>
  <c r="P108" i="10"/>
  <c r="BK108" i="10"/>
  <c r="J108" i="10"/>
  <c r="BE108" i="10"/>
  <c r="BI103" i="10"/>
  <c r="BH103" i="10"/>
  <c r="BG103" i="10"/>
  <c r="BF103" i="10"/>
  <c r="T103" i="10"/>
  <c r="R103" i="10"/>
  <c r="P103" i="10"/>
  <c r="BK103" i="10"/>
  <c r="J103" i="10"/>
  <c r="BE103" i="10"/>
  <c r="BI98" i="10"/>
  <c r="BH98" i="10"/>
  <c r="BG98" i="10"/>
  <c r="BF98" i="10"/>
  <c r="T98" i="10"/>
  <c r="R98" i="10"/>
  <c r="P98" i="10"/>
  <c r="BK98" i="10"/>
  <c r="J98" i="10"/>
  <c r="BE98" i="10"/>
  <c r="BI93" i="10"/>
  <c r="BH93" i="10"/>
  <c r="BG93" i="10"/>
  <c r="BF93" i="10"/>
  <c r="T93" i="10"/>
  <c r="R93" i="10"/>
  <c r="P93" i="10"/>
  <c r="BK93" i="10"/>
  <c r="J93" i="10"/>
  <c r="BE93" i="10"/>
  <c r="BI88" i="10"/>
  <c r="F37" i="10"/>
  <c r="BD63" i="1" s="1"/>
  <c r="BH88" i="10"/>
  <c r="BG88" i="10"/>
  <c r="BF88" i="10"/>
  <c r="T88" i="10"/>
  <c r="T87" i="10" s="1"/>
  <c r="R88" i="10"/>
  <c r="P88" i="10"/>
  <c r="BK88" i="10"/>
  <c r="J88" i="10"/>
  <c r="BE88" i="10" s="1"/>
  <c r="J81" i="10"/>
  <c r="F81" i="10"/>
  <c r="F79" i="10"/>
  <c r="E77" i="10"/>
  <c r="J54" i="10"/>
  <c r="F54" i="10"/>
  <c r="F52" i="10"/>
  <c r="E50" i="10"/>
  <c r="J24" i="10"/>
  <c r="E24" i="10"/>
  <c r="J82" i="10" s="1"/>
  <c r="J55" i="10"/>
  <c r="J23" i="10"/>
  <c r="J18" i="10"/>
  <c r="E18" i="10"/>
  <c r="F82" i="10"/>
  <c r="F55" i="10"/>
  <c r="J17" i="10"/>
  <c r="J12" i="10"/>
  <c r="J79" i="10"/>
  <c r="J52" i="10"/>
  <c r="E7" i="10"/>
  <c r="J37" i="9"/>
  <c r="J36" i="9"/>
  <c r="AY62" i="1" s="1"/>
  <c r="J35" i="9"/>
  <c r="AX62" i="1" s="1"/>
  <c r="BI333" i="9"/>
  <c r="BH333" i="9"/>
  <c r="BG333" i="9"/>
  <c r="BF333" i="9"/>
  <c r="T333" i="9"/>
  <c r="T332" i="9" s="1"/>
  <c r="R333" i="9"/>
  <c r="R332" i="9" s="1"/>
  <c r="P333" i="9"/>
  <c r="P332" i="9" s="1"/>
  <c r="BK333" i="9"/>
  <c r="BK332" i="9" s="1"/>
  <c r="J332" i="9" s="1"/>
  <c r="J64" i="9" s="1"/>
  <c r="J333" i="9"/>
  <c r="BE333" i="9" s="1"/>
  <c r="BI328" i="9"/>
  <c r="BH328" i="9"/>
  <c r="BG328" i="9"/>
  <c r="BF328" i="9"/>
  <c r="T328" i="9"/>
  <c r="R328" i="9"/>
  <c r="P328" i="9"/>
  <c r="BK328" i="9"/>
  <c r="J328" i="9"/>
  <c r="BE328" i="9" s="1"/>
  <c r="BI324" i="9"/>
  <c r="BH324" i="9"/>
  <c r="BG324" i="9"/>
  <c r="BF324" i="9"/>
  <c r="T324" i="9"/>
  <c r="R324" i="9"/>
  <c r="P324" i="9"/>
  <c r="BK324" i="9"/>
  <c r="J324" i="9"/>
  <c r="BE324" i="9" s="1"/>
  <c r="BI320" i="9"/>
  <c r="BH320" i="9"/>
  <c r="BG320" i="9"/>
  <c r="BF320" i="9"/>
  <c r="T320" i="9"/>
  <c r="R320" i="9"/>
  <c r="P320" i="9"/>
  <c r="BK320" i="9"/>
  <c r="J320" i="9"/>
  <c r="BE320" i="9" s="1"/>
  <c r="BI316" i="9"/>
  <c r="BH316" i="9"/>
  <c r="BG316" i="9"/>
  <c r="BF316" i="9"/>
  <c r="T316" i="9"/>
  <c r="R316" i="9"/>
  <c r="P316" i="9"/>
  <c r="BK316" i="9"/>
  <c r="J316" i="9"/>
  <c r="BE316" i="9" s="1"/>
  <c r="BI312" i="9"/>
  <c r="BH312" i="9"/>
  <c r="BG312" i="9"/>
  <c r="BF312" i="9"/>
  <c r="T312" i="9"/>
  <c r="R312" i="9"/>
  <c r="P312" i="9"/>
  <c r="BK312" i="9"/>
  <c r="J312" i="9"/>
  <c r="BE312" i="9" s="1"/>
  <c r="BI311" i="9"/>
  <c r="BH311" i="9"/>
  <c r="BG311" i="9"/>
  <c r="BF311" i="9"/>
  <c r="T311" i="9"/>
  <c r="R311" i="9"/>
  <c r="P311" i="9"/>
  <c r="BK311" i="9"/>
  <c r="J311" i="9"/>
  <c r="BE311" i="9" s="1"/>
  <c r="BI310" i="9"/>
  <c r="BH310" i="9"/>
  <c r="BG310" i="9"/>
  <c r="BF310" i="9"/>
  <c r="T310" i="9"/>
  <c r="R310" i="9"/>
  <c r="P310" i="9"/>
  <c r="BK310" i="9"/>
  <c r="J310" i="9"/>
  <c r="BE310" i="9"/>
  <c r="BI306" i="9"/>
  <c r="BH306" i="9"/>
  <c r="BG306" i="9"/>
  <c r="BF306" i="9"/>
  <c r="T306" i="9"/>
  <c r="R306" i="9"/>
  <c r="P306" i="9"/>
  <c r="BK306" i="9"/>
  <c r="J306" i="9"/>
  <c r="BE306" i="9" s="1"/>
  <c r="BI305" i="9"/>
  <c r="BH305" i="9"/>
  <c r="BG305" i="9"/>
  <c r="BF305" i="9"/>
  <c r="T305" i="9"/>
  <c r="R305" i="9"/>
  <c r="P305" i="9"/>
  <c r="BK305" i="9"/>
  <c r="J305" i="9"/>
  <c r="BE305" i="9" s="1"/>
  <c r="BI304" i="9"/>
  <c r="BH304" i="9"/>
  <c r="BG304" i="9"/>
  <c r="BF304" i="9"/>
  <c r="T304" i="9"/>
  <c r="R304" i="9"/>
  <c r="P304" i="9"/>
  <c r="BK304" i="9"/>
  <c r="J304" i="9"/>
  <c r="BE304" i="9"/>
  <c r="BI300" i="9"/>
  <c r="BH300" i="9"/>
  <c r="BG300" i="9"/>
  <c r="BF300" i="9"/>
  <c r="T300" i="9"/>
  <c r="R300" i="9"/>
  <c r="P300" i="9"/>
  <c r="BK300" i="9"/>
  <c r="J300" i="9"/>
  <c r="BE300" i="9" s="1"/>
  <c r="BI297" i="9"/>
  <c r="BH297" i="9"/>
  <c r="BG297" i="9"/>
  <c r="BF297" i="9"/>
  <c r="T297" i="9"/>
  <c r="R297" i="9"/>
  <c r="P297" i="9"/>
  <c r="BK297" i="9"/>
  <c r="J297" i="9"/>
  <c r="BE297" i="9" s="1"/>
  <c r="BI294" i="9"/>
  <c r="BH294" i="9"/>
  <c r="BG294" i="9"/>
  <c r="BF294" i="9"/>
  <c r="T294" i="9"/>
  <c r="R294" i="9"/>
  <c r="P294" i="9"/>
  <c r="BK294" i="9"/>
  <c r="J294" i="9"/>
  <c r="BE294" i="9" s="1"/>
  <c r="BI291" i="9"/>
  <c r="BH291" i="9"/>
  <c r="BG291" i="9"/>
  <c r="BF291" i="9"/>
  <c r="T291" i="9"/>
  <c r="R291" i="9"/>
  <c r="P291" i="9"/>
  <c r="BK291" i="9"/>
  <c r="J291" i="9"/>
  <c r="BE291" i="9" s="1"/>
  <c r="BI290" i="9"/>
  <c r="BH290" i="9"/>
  <c r="BG290" i="9"/>
  <c r="BF290" i="9"/>
  <c r="T290" i="9"/>
  <c r="R290" i="9"/>
  <c r="P290" i="9"/>
  <c r="BK290" i="9"/>
  <c r="J290" i="9"/>
  <c r="BE290" i="9"/>
  <c r="BI289" i="9"/>
  <c r="BH289" i="9"/>
  <c r="BG289" i="9"/>
  <c r="BF289" i="9"/>
  <c r="T289" i="9"/>
  <c r="R289" i="9"/>
  <c r="P289" i="9"/>
  <c r="BK289" i="9"/>
  <c r="J289" i="9"/>
  <c r="BE289" i="9" s="1"/>
  <c r="BI285" i="9"/>
  <c r="BH285" i="9"/>
  <c r="BG285" i="9"/>
  <c r="BF285" i="9"/>
  <c r="T285" i="9"/>
  <c r="R285" i="9"/>
  <c r="P285" i="9"/>
  <c r="BK285" i="9"/>
  <c r="J285" i="9"/>
  <c r="BE285" i="9" s="1"/>
  <c r="BI284" i="9"/>
  <c r="BH284" i="9"/>
  <c r="BG284" i="9"/>
  <c r="BF284" i="9"/>
  <c r="T284" i="9"/>
  <c r="R284" i="9"/>
  <c r="P284" i="9"/>
  <c r="BK284" i="9"/>
  <c r="J284" i="9"/>
  <c r="BE284" i="9"/>
  <c r="BI283" i="9"/>
  <c r="BH283" i="9"/>
  <c r="BG283" i="9"/>
  <c r="BF283" i="9"/>
  <c r="T283" i="9"/>
  <c r="R283" i="9"/>
  <c r="P283" i="9"/>
  <c r="BK283" i="9"/>
  <c r="J283" i="9"/>
  <c r="BE283" i="9" s="1"/>
  <c r="BI279" i="9"/>
  <c r="BH279" i="9"/>
  <c r="BG279" i="9"/>
  <c r="BF279" i="9"/>
  <c r="T279" i="9"/>
  <c r="R279" i="9"/>
  <c r="P279" i="9"/>
  <c r="BK279" i="9"/>
  <c r="J279" i="9"/>
  <c r="BE279" i="9" s="1"/>
  <c r="BI278" i="9"/>
  <c r="BH278" i="9"/>
  <c r="BG278" i="9"/>
  <c r="BF278" i="9"/>
  <c r="T278" i="9"/>
  <c r="R278" i="9"/>
  <c r="P278" i="9"/>
  <c r="BK278" i="9"/>
  <c r="J278" i="9"/>
  <c r="BE278" i="9" s="1"/>
  <c r="BI277" i="9"/>
  <c r="BH277" i="9"/>
  <c r="BG277" i="9"/>
  <c r="BF277" i="9"/>
  <c r="T277" i="9"/>
  <c r="R277" i="9"/>
  <c r="P277" i="9"/>
  <c r="BK277" i="9"/>
  <c r="J277" i="9"/>
  <c r="BE277" i="9" s="1"/>
  <c r="BI273" i="9"/>
  <c r="BH273" i="9"/>
  <c r="BG273" i="9"/>
  <c r="BF273" i="9"/>
  <c r="T273" i="9"/>
  <c r="R273" i="9"/>
  <c r="P273" i="9"/>
  <c r="BK273" i="9"/>
  <c r="J273" i="9"/>
  <c r="BE273" i="9"/>
  <c r="BI272" i="9"/>
  <c r="BH272" i="9"/>
  <c r="BG272" i="9"/>
  <c r="BF272" i="9"/>
  <c r="T272" i="9"/>
  <c r="R272" i="9"/>
  <c r="P272" i="9"/>
  <c r="BK272" i="9"/>
  <c r="J272" i="9"/>
  <c r="BE272" i="9" s="1"/>
  <c r="BI271" i="9"/>
  <c r="BH271" i="9"/>
  <c r="BG271" i="9"/>
  <c r="BF271" i="9"/>
  <c r="T271" i="9"/>
  <c r="R271" i="9"/>
  <c r="P271" i="9"/>
  <c r="BK271" i="9"/>
  <c r="J271" i="9"/>
  <c r="BE271" i="9" s="1"/>
  <c r="BI270" i="9"/>
  <c r="BH270" i="9"/>
  <c r="BG270" i="9"/>
  <c r="BF270" i="9"/>
  <c r="T270" i="9"/>
  <c r="R270" i="9"/>
  <c r="P270" i="9"/>
  <c r="BK270" i="9"/>
  <c r="J270" i="9"/>
  <c r="BE270" i="9"/>
  <c r="BI266" i="9"/>
  <c r="BH266" i="9"/>
  <c r="BG266" i="9"/>
  <c r="BF266" i="9"/>
  <c r="T266" i="9"/>
  <c r="R266" i="9"/>
  <c r="P266" i="9"/>
  <c r="BK266" i="9"/>
  <c r="J266" i="9"/>
  <c r="BE266" i="9" s="1"/>
  <c r="BI265" i="9"/>
  <c r="BH265" i="9"/>
  <c r="BG265" i="9"/>
  <c r="BF265" i="9"/>
  <c r="T265" i="9"/>
  <c r="R265" i="9"/>
  <c r="P265" i="9"/>
  <c r="BK265" i="9"/>
  <c r="J265" i="9"/>
  <c r="BE265" i="9" s="1"/>
  <c r="BI264" i="9"/>
  <c r="BH264" i="9"/>
  <c r="BG264" i="9"/>
  <c r="BF264" i="9"/>
  <c r="T264" i="9"/>
  <c r="R264" i="9"/>
  <c r="P264" i="9"/>
  <c r="BK264" i="9"/>
  <c r="J264" i="9"/>
  <c r="BE264" i="9" s="1"/>
  <c r="BI263" i="9"/>
  <c r="BH263" i="9"/>
  <c r="BG263" i="9"/>
  <c r="BF263" i="9"/>
  <c r="T263" i="9"/>
  <c r="R263" i="9"/>
  <c r="P263" i="9"/>
  <c r="BK263" i="9"/>
  <c r="J263" i="9"/>
  <c r="BE263" i="9" s="1"/>
  <c r="BI262" i="9"/>
  <c r="BH262" i="9"/>
  <c r="BG262" i="9"/>
  <c r="BF262" i="9"/>
  <c r="T262" i="9"/>
  <c r="R262" i="9"/>
  <c r="P262" i="9"/>
  <c r="BK262" i="9"/>
  <c r="J262" i="9"/>
  <c r="BE262" i="9"/>
  <c r="BI258" i="9"/>
  <c r="BH258" i="9"/>
  <c r="BG258" i="9"/>
  <c r="BF258" i="9"/>
  <c r="T258" i="9"/>
  <c r="R258" i="9"/>
  <c r="P258" i="9"/>
  <c r="BK258" i="9"/>
  <c r="J258" i="9"/>
  <c r="BE258" i="9" s="1"/>
  <c r="BI257" i="9"/>
  <c r="BH257" i="9"/>
  <c r="BG257" i="9"/>
  <c r="BF257" i="9"/>
  <c r="T257" i="9"/>
  <c r="R257" i="9"/>
  <c r="P257" i="9"/>
  <c r="BK257" i="9"/>
  <c r="J257" i="9"/>
  <c r="BE257" i="9" s="1"/>
  <c r="BI256" i="9"/>
  <c r="BH256" i="9"/>
  <c r="BG256" i="9"/>
  <c r="BF256" i="9"/>
  <c r="T256" i="9"/>
  <c r="R256" i="9"/>
  <c r="P256" i="9"/>
  <c r="BK256" i="9"/>
  <c r="J256" i="9"/>
  <c r="BE256" i="9"/>
  <c r="BI252" i="9"/>
  <c r="BH252" i="9"/>
  <c r="BG252" i="9"/>
  <c r="BF252" i="9"/>
  <c r="T252" i="9"/>
  <c r="R252" i="9"/>
  <c r="P252" i="9"/>
  <c r="BK252" i="9"/>
  <c r="J252" i="9"/>
  <c r="BE252" i="9" s="1"/>
  <c r="BI251" i="9"/>
  <c r="BH251" i="9"/>
  <c r="BG251" i="9"/>
  <c r="BF251" i="9"/>
  <c r="T251" i="9"/>
  <c r="R251" i="9"/>
  <c r="P251" i="9"/>
  <c r="BK251" i="9"/>
  <c r="J251" i="9"/>
  <c r="BE251" i="9" s="1"/>
  <c r="BI248" i="9"/>
  <c r="BH248" i="9"/>
  <c r="BG248" i="9"/>
  <c r="BF248" i="9"/>
  <c r="T248" i="9"/>
  <c r="R248" i="9"/>
  <c r="P248" i="9"/>
  <c r="BK248" i="9"/>
  <c r="J248" i="9"/>
  <c r="BE248" i="9" s="1"/>
  <c r="BI244" i="9"/>
  <c r="BH244" i="9"/>
  <c r="BG244" i="9"/>
  <c r="BF244" i="9"/>
  <c r="T244" i="9"/>
  <c r="R244" i="9"/>
  <c r="P244" i="9"/>
  <c r="BK244" i="9"/>
  <c r="J244" i="9"/>
  <c r="BE244" i="9" s="1"/>
  <c r="BI241" i="9"/>
  <c r="BH241" i="9"/>
  <c r="BG241" i="9"/>
  <c r="BF241" i="9"/>
  <c r="T241" i="9"/>
  <c r="R241" i="9"/>
  <c r="P241" i="9"/>
  <c r="BK241" i="9"/>
  <c r="J241" i="9"/>
  <c r="BE241" i="9"/>
  <c r="BI237" i="9"/>
  <c r="BH237" i="9"/>
  <c r="BG237" i="9"/>
  <c r="BF237" i="9"/>
  <c r="T237" i="9"/>
  <c r="R237" i="9"/>
  <c r="P237" i="9"/>
  <c r="BK237" i="9"/>
  <c r="J237" i="9"/>
  <c r="BE237" i="9" s="1"/>
  <c r="BI234" i="9"/>
  <c r="BH234" i="9"/>
  <c r="BG234" i="9"/>
  <c r="BF234" i="9"/>
  <c r="T234" i="9"/>
  <c r="R234" i="9"/>
  <c r="P234" i="9"/>
  <c r="BK234" i="9"/>
  <c r="J234" i="9"/>
  <c r="BE234" i="9" s="1"/>
  <c r="BI230" i="9"/>
  <c r="BH230" i="9"/>
  <c r="BG230" i="9"/>
  <c r="BF230" i="9"/>
  <c r="T230" i="9"/>
  <c r="R230" i="9"/>
  <c r="P230" i="9"/>
  <c r="BK230" i="9"/>
  <c r="J230" i="9"/>
  <c r="BE230" i="9"/>
  <c r="BI229" i="9"/>
  <c r="BH229" i="9"/>
  <c r="BG229" i="9"/>
  <c r="BF229" i="9"/>
  <c r="T229" i="9"/>
  <c r="R229" i="9"/>
  <c r="P229" i="9"/>
  <c r="BK229" i="9"/>
  <c r="J229" i="9"/>
  <c r="BE229" i="9" s="1"/>
  <c r="BI225" i="9"/>
  <c r="BH225" i="9"/>
  <c r="BG225" i="9"/>
  <c r="BF225" i="9"/>
  <c r="T225" i="9"/>
  <c r="R225" i="9"/>
  <c r="P225" i="9"/>
  <c r="BK225" i="9"/>
  <c r="J225" i="9"/>
  <c r="BE225" i="9" s="1"/>
  <c r="BI224" i="9"/>
  <c r="BH224" i="9"/>
  <c r="BG224" i="9"/>
  <c r="BF224" i="9"/>
  <c r="T224" i="9"/>
  <c r="R224" i="9"/>
  <c r="P224" i="9"/>
  <c r="BK224" i="9"/>
  <c r="J224" i="9"/>
  <c r="BE224" i="9" s="1"/>
  <c r="BI223" i="9"/>
  <c r="BH223" i="9"/>
  <c r="BG223" i="9"/>
  <c r="BF223" i="9"/>
  <c r="T223" i="9"/>
  <c r="R223" i="9"/>
  <c r="P223" i="9"/>
  <c r="BK223" i="9"/>
  <c r="J223" i="9"/>
  <c r="BE223" i="9" s="1"/>
  <c r="BI222" i="9"/>
  <c r="BH222" i="9"/>
  <c r="BG222" i="9"/>
  <c r="BF222" i="9"/>
  <c r="T222" i="9"/>
  <c r="R222" i="9"/>
  <c r="P222" i="9"/>
  <c r="BK222" i="9"/>
  <c r="J222" i="9"/>
  <c r="BE222" i="9"/>
  <c r="BI218" i="9"/>
  <c r="BH218" i="9"/>
  <c r="BG218" i="9"/>
  <c r="BF218" i="9"/>
  <c r="T218" i="9"/>
  <c r="R218" i="9"/>
  <c r="P218" i="9"/>
  <c r="BK218" i="9"/>
  <c r="J218" i="9"/>
  <c r="BE218" i="9"/>
  <c r="BI214" i="9"/>
  <c r="BH214" i="9"/>
  <c r="BG214" i="9"/>
  <c r="BF214" i="9"/>
  <c r="T214" i="9"/>
  <c r="R214" i="9"/>
  <c r="P214" i="9"/>
  <c r="BK214" i="9"/>
  <c r="J214" i="9"/>
  <c r="BE214" i="9" s="1"/>
  <c r="BI211" i="9"/>
  <c r="BH211" i="9"/>
  <c r="BG211" i="9"/>
  <c r="BF211" i="9"/>
  <c r="T211" i="9"/>
  <c r="R211" i="9"/>
  <c r="P211" i="9"/>
  <c r="BK211" i="9"/>
  <c r="J211" i="9"/>
  <c r="BE211" i="9" s="1"/>
  <c r="BI204" i="9"/>
  <c r="BH204" i="9"/>
  <c r="BG204" i="9"/>
  <c r="BF204" i="9"/>
  <c r="T204" i="9"/>
  <c r="R204" i="9"/>
  <c r="P204" i="9"/>
  <c r="BK204" i="9"/>
  <c r="BK203" i="9" s="1"/>
  <c r="J203" i="9" s="1"/>
  <c r="J62" i="9" s="1"/>
  <c r="J204" i="9"/>
  <c r="BE204" i="9"/>
  <c r="BI200" i="9"/>
  <c r="BH200" i="9"/>
  <c r="BG200" i="9"/>
  <c r="BF200" i="9"/>
  <c r="T200" i="9"/>
  <c r="R200" i="9"/>
  <c r="P200" i="9"/>
  <c r="BK200" i="9"/>
  <c r="J200" i="9"/>
  <c r="BE200" i="9"/>
  <c r="BI193" i="9"/>
  <c r="BH193" i="9"/>
  <c r="BG193" i="9"/>
  <c r="BF193" i="9"/>
  <c r="T193" i="9"/>
  <c r="R193" i="9"/>
  <c r="P193" i="9"/>
  <c r="BK193" i="9"/>
  <c r="J193" i="9"/>
  <c r="BE193" i="9"/>
  <c r="BI188" i="9"/>
  <c r="BH188" i="9"/>
  <c r="BG188" i="9"/>
  <c r="BF188" i="9"/>
  <c r="T188" i="9"/>
  <c r="R188" i="9"/>
  <c r="P188" i="9"/>
  <c r="BK188" i="9"/>
  <c r="J188" i="9"/>
  <c r="BE188" i="9" s="1"/>
  <c r="BI182" i="9"/>
  <c r="BH182" i="9"/>
  <c r="BG182" i="9"/>
  <c r="BF182" i="9"/>
  <c r="T182" i="9"/>
  <c r="R182" i="9"/>
  <c r="P182" i="9"/>
  <c r="BK182" i="9"/>
  <c r="J182" i="9"/>
  <c r="BE182" i="9" s="1"/>
  <c r="BI179" i="9"/>
  <c r="BH179" i="9"/>
  <c r="BG179" i="9"/>
  <c r="BF179" i="9"/>
  <c r="T179" i="9"/>
  <c r="R179" i="9"/>
  <c r="P179" i="9"/>
  <c r="BK179" i="9"/>
  <c r="J179" i="9"/>
  <c r="BE179" i="9"/>
  <c r="BI176" i="9"/>
  <c r="BH176" i="9"/>
  <c r="BG176" i="9"/>
  <c r="BF176" i="9"/>
  <c r="T176" i="9"/>
  <c r="R176" i="9"/>
  <c r="P176" i="9"/>
  <c r="BK176" i="9"/>
  <c r="J176" i="9"/>
  <c r="BE176" i="9"/>
  <c r="BI173" i="9"/>
  <c r="BH173" i="9"/>
  <c r="BG173" i="9"/>
  <c r="BF173" i="9"/>
  <c r="T173" i="9"/>
  <c r="R173" i="9"/>
  <c r="P173" i="9"/>
  <c r="BK173" i="9"/>
  <c r="J173" i="9"/>
  <c r="BE173" i="9" s="1"/>
  <c r="BI169" i="9"/>
  <c r="BH169" i="9"/>
  <c r="BG169" i="9"/>
  <c r="BF169" i="9"/>
  <c r="T169" i="9"/>
  <c r="R169" i="9"/>
  <c r="P169" i="9"/>
  <c r="BK169" i="9"/>
  <c r="J169" i="9"/>
  <c r="BE169" i="9" s="1"/>
  <c r="BI164" i="9"/>
  <c r="BH164" i="9"/>
  <c r="BG164" i="9"/>
  <c r="BF164" i="9"/>
  <c r="T164" i="9"/>
  <c r="R164" i="9"/>
  <c r="P164" i="9"/>
  <c r="BK164" i="9"/>
  <c r="J164" i="9"/>
  <c r="BE164" i="9"/>
  <c r="BI156" i="9"/>
  <c r="BH156" i="9"/>
  <c r="BG156" i="9"/>
  <c r="BF156" i="9"/>
  <c r="T156" i="9"/>
  <c r="R156" i="9"/>
  <c r="P156" i="9"/>
  <c r="BK156" i="9"/>
  <c r="J156" i="9"/>
  <c r="BE156" i="9"/>
  <c r="BI153" i="9"/>
  <c r="BH153" i="9"/>
  <c r="BG153" i="9"/>
  <c r="BF153" i="9"/>
  <c r="T153" i="9"/>
  <c r="R153" i="9"/>
  <c r="P153" i="9"/>
  <c r="BK153" i="9"/>
  <c r="J153" i="9"/>
  <c r="BE153" i="9" s="1"/>
  <c r="BI150" i="9"/>
  <c r="BH150" i="9"/>
  <c r="BG150" i="9"/>
  <c r="BF150" i="9"/>
  <c r="T150" i="9"/>
  <c r="R150" i="9"/>
  <c r="P150" i="9"/>
  <c r="BK150" i="9"/>
  <c r="J150" i="9"/>
  <c r="BE150" i="9" s="1"/>
  <c r="BI143" i="9"/>
  <c r="BH143" i="9"/>
  <c r="BG143" i="9"/>
  <c r="BF143" i="9"/>
  <c r="T143" i="9"/>
  <c r="R143" i="9"/>
  <c r="P143" i="9"/>
  <c r="BK143" i="9"/>
  <c r="J143" i="9"/>
  <c r="BE143" i="9"/>
  <c r="BI140" i="9"/>
  <c r="BH140" i="9"/>
  <c r="BG140" i="9"/>
  <c r="BF140" i="9"/>
  <c r="T140" i="9"/>
  <c r="R140" i="9"/>
  <c r="P140" i="9"/>
  <c r="BK140" i="9"/>
  <c r="J140" i="9"/>
  <c r="BE140" i="9"/>
  <c r="BI137" i="9"/>
  <c r="BH137" i="9"/>
  <c r="BG137" i="9"/>
  <c r="BF137" i="9"/>
  <c r="T137" i="9"/>
  <c r="R137" i="9"/>
  <c r="P137" i="9"/>
  <c r="BK137" i="9"/>
  <c r="J137" i="9"/>
  <c r="BE137" i="9" s="1"/>
  <c r="BI134" i="9"/>
  <c r="BH134" i="9"/>
  <c r="BG134" i="9"/>
  <c r="BF134" i="9"/>
  <c r="T134" i="9"/>
  <c r="R134" i="9"/>
  <c r="P134" i="9"/>
  <c r="BK134" i="9"/>
  <c r="J134" i="9"/>
  <c r="BE134" i="9" s="1"/>
  <c r="BI117" i="9"/>
  <c r="BH117" i="9"/>
  <c r="BG117" i="9"/>
  <c r="BF117" i="9"/>
  <c r="T117" i="9"/>
  <c r="R117" i="9"/>
  <c r="P117" i="9"/>
  <c r="BK117" i="9"/>
  <c r="J117" i="9"/>
  <c r="BE117" i="9"/>
  <c r="BI113" i="9"/>
  <c r="BH113" i="9"/>
  <c r="BG113" i="9"/>
  <c r="BF113" i="9"/>
  <c r="T113" i="9"/>
  <c r="R113" i="9"/>
  <c r="P113" i="9"/>
  <c r="BK113" i="9"/>
  <c r="J113" i="9"/>
  <c r="BE113" i="9"/>
  <c r="BI112" i="9"/>
  <c r="BH112" i="9"/>
  <c r="BG112" i="9"/>
  <c r="BF112" i="9"/>
  <c r="T112" i="9"/>
  <c r="R112" i="9"/>
  <c r="P112" i="9"/>
  <c r="BK112" i="9"/>
  <c r="J112" i="9"/>
  <c r="BE112" i="9" s="1"/>
  <c r="BI109" i="9"/>
  <c r="BH109" i="9"/>
  <c r="BG109" i="9"/>
  <c r="BF109" i="9"/>
  <c r="T109" i="9"/>
  <c r="R109" i="9"/>
  <c r="P109" i="9"/>
  <c r="BK109" i="9"/>
  <c r="J109" i="9"/>
  <c r="BE109" i="9" s="1"/>
  <c r="BI108" i="9"/>
  <c r="BH108" i="9"/>
  <c r="BG108" i="9"/>
  <c r="BF108" i="9"/>
  <c r="T108" i="9"/>
  <c r="R108" i="9"/>
  <c r="P108" i="9"/>
  <c r="BK108" i="9"/>
  <c r="J108" i="9"/>
  <c r="BE108" i="9"/>
  <c r="BI105" i="9"/>
  <c r="BH105" i="9"/>
  <c r="BG105" i="9"/>
  <c r="BF105" i="9"/>
  <c r="T105" i="9"/>
  <c r="R105" i="9"/>
  <c r="P105" i="9"/>
  <c r="BK105" i="9"/>
  <c r="J105" i="9"/>
  <c r="BE105" i="9" s="1"/>
  <c r="BI104" i="9"/>
  <c r="BH104" i="9"/>
  <c r="BG104" i="9"/>
  <c r="BF104" i="9"/>
  <c r="T104" i="9"/>
  <c r="R104" i="9"/>
  <c r="P104" i="9"/>
  <c r="BK104" i="9"/>
  <c r="J104" i="9"/>
  <c r="BE104" i="9" s="1"/>
  <c r="BI101" i="9"/>
  <c r="BH101" i="9"/>
  <c r="BG101" i="9"/>
  <c r="BF101" i="9"/>
  <c r="T101" i="9"/>
  <c r="R101" i="9"/>
  <c r="P101" i="9"/>
  <c r="BK101" i="9"/>
  <c r="J101" i="9"/>
  <c r="BE101" i="9" s="1"/>
  <c r="BI100" i="9"/>
  <c r="BH100" i="9"/>
  <c r="BG100" i="9"/>
  <c r="BF100" i="9"/>
  <c r="T100" i="9"/>
  <c r="R100" i="9"/>
  <c r="P100" i="9"/>
  <c r="BK100" i="9"/>
  <c r="J100" i="9"/>
  <c r="BE100" i="9"/>
  <c r="BI99" i="9"/>
  <c r="BH99" i="9"/>
  <c r="BG99" i="9"/>
  <c r="BF99" i="9"/>
  <c r="T99" i="9"/>
  <c r="R99" i="9"/>
  <c r="P99" i="9"/>
  <c r="BK99" i="9"/>
  <c r="J99" i="9"/>
  <c r="BE99" i="9"/>
  <c r="BI95" i="9"/>
  <c r="BH95" i="9"/>
  <c r="BG95" i="9"/>
  <c r="BF95" i="9"/>
  <c r="T95" i="9"/>
  <c r="R95" i="9"/>
  <c r="P95" i="9"/>
  <c r="BK95" i="9"/>
  <c r="J95" i="9"/>
  <c r="BE95" i="9" s="1"/>
  <c r="BI94" i="9"/>
  <c r="BH94" i="9"/>
  <c r="BG94" i="9"/>
  <c r="BF94" i="9"/>
  <c r="T94" i="9"/>
  <c r="R94" i="9"/>
  <c r="P94" i="9"/>
  <c r="BK94" i="9"/>
  <c r="J94" i="9"/>
  <c r="BE94" i="9" s="1"/>
  <c r="BI91" i="9"/>
  <c r="BH91" i="9"/>
  <c r="BG91" i="9"/>
  <c r="BF91" i="9"/>
  <c r="T91" i="9"/>
  <c r="R91" i="9"/>
  <c r="P91" i="9"/>
  <c r="BK91" i="9"/>
  <c r="J91" i="9"/>
  <c r="BE91" i="9"/>
  <c r="BI90" i="9"/>
  <c r="BH90" i="9"/>
  <c r="BG90" i="9"/>
  <c r="BF90" i="9"/>
  <c r="J34" i="9" s="1"/>
  <c r="AW62" i="1" s="1"/>
  <c r="T90" i="9"/>
  <c r="R90" i="9"/>
  <c r="P90" i="9"/>
  <c r="BK90" i="9"/>
  <c r="J90" i="9"/>
  <c r="BE90" i="9"/>
  <c r="BI87" i="9"/>
  <c r="BH87" i="9"/>
  <c r="F36" i="9" s="1"/>
  <c r="BC62" i="1" s="1"/>
  <c r="BG87" i="9"/>
  <c r="BF87" i="9"/>
  <c r="T87" i="9"/>
  <c r="R87" i="9"/>
  <c r="P87" i="9"/>
  <c r="BK87" i="9"/>
  <c r="J87" i="9"/>
  <c r="BE87" i="9" s="1"/>
  <c r="J80" i="9"/>
  <c r="F80" i="9"/>
  <c r="F78" i="9"/>
  <c r="E76" i="9"/>
  <c r="J54" i="9"/>
  <c r="F54" i="9"/>
  <c r="F52" i="9"/>
  <c r="E50" i="9"/>
  <c r="J24" i="9"/>
  <c r="E24" i="9"/>
  <c r="J55" i="9" s="1"/>
  <c r="J81" i="9"/>
  <c r="J23" i="9"/>
  <c r="J18" i="9"/>
  <c r="E18" i="9"/>
  <c r="F81" i="9" s="1"/>
  <c r="F55" i="9"/>
  <c r="J17" i="9"/>
  <c r="J12" i="9"/>
  <c r="J78" i="9" s="1"/>
  <c r="J52" i="9"/>
  <c r="E7" i="9"/>
  <c r="E74" i="9" s="1"/>
  <c r="J37" i="8"/>
  <c r="J36" i="8"/>
  <c r="AY61" i="1"/>
  <c r="J35" i="8"/>
  <c r="AX61" i="1" s="1"/>
  <c r="BI323" i="8"/>
  <c r="BH323" i="8"/>
  <c r="BG323" i="8"/>
  <c r="BF323" i="8"/>
  <c r="T323" i="8"/>
  <c r="T322" i="8"/>
  <c r="R323" i="8"/>
  <c r="R322" i="8" s="1"/>
  <c r="P323" i="8"/>
  <c r="P322" i="8" s="1"/>
  <c r="BK323" i="8"/>
  <c r="BK322" i="8"/>
  <c r="J322" i="8" s="1"/>
  <c r="J64" i="8" s="1"/>
  <c r="J323" i="8"/>
  <c r="BE323" i="8" s="1"/>
  <c r="BI318" i="8"/>
  <c r="BH318" i="8"/>
  <c r="BG318" i="8"/>
  <c r="BF318" i="8"/>
  <c r="T318" i="8"/>
  <c r="R318" i="8"/>
  <c r="P318" i="8"/>
  <c r="BK318" i="8"/>
  <c r="J318" i="8"/>
  <c r="BE318" i="8" s="1"/>
  <c r="BI314" i="8"/>
  <c r="BH314" i="8"/>
  <c r="BG314" i="8"/>
  <c r="BF314" i="8"/>
  <c r="T314" i="8"/>
  <c r="R314" i="8"/>
  <c r="P314" i="8"/>
  <c r="BK314" i="8"/>
  <c r="J314" i="8"/>
  <c r="BE314" i="8"/>
  <c r="BI310" i="8"/>
  <c r="BH310" i="8"/>
  <c r="BG310" i="8"/>
  <c r="BF310" i="8"/>
  <c r="T310" i="8"/>
  <c r="R310" i="8"/>
  <c r="P310" i="8"/>
  <c r="BK310" i="8"/>
  <c r="J310" i="8"/>
  <c r="BE310" i="8"/>
  <c r="BI306" i="8"/>
  <c r="BH306" i="8"/>
  <c r="BG306" i="8"/>
  <c r="BF306" i="8"/>
  <c r="T306" i="8"/>
  <c r="R306" i="8"/>
  <c r="P306" i="8"/>
  <c r="BK306" i="8"/>
  <c r="J306" i="8"/>
  <c r="BE306" i="8"/>
  <c r="BI302" i="8"/>
  <c r="BH302" i="8"/>
  <c r="BG302" i="8"/>
  <c r="BF302" i="8"/>
  <c r="T302" i="8"/>
  <c r="R302" i="8"/>
  <c r="P302" i="8"/>
  <c r="BK302" i="8"/>
  <c r="J302" i="8"/>
  <c r="BE302" i="8" s="1"/>
  <c r="BI301" i="8"/>
  <c r="BH301" i="8"/>
  <c r="BG301" i="8"/>
  <c r="BF301" i="8"/>
  <c r="T301" i="8"/>
  <c r="R301" i="8"/>
  <c r="P301" i="8"/>
  <c r="BK301" i="8"/>
  <c r="J301" i="8"/>
  <c r="BE301" i="8" s="1"/>
  <c r="BI300" i="8"/>
  <c r="BH300" i="8"/>
  <c r="BG300" i="8"/>
  <c r="BF300" i="8"/>
  <c r="T300" i="8"/>
  <c r="R300" i="8"/>
  <c r="P300" i="8"/>
  <c r="BK300" i="8"/>
  <c r="J300" i="8"/>
  <c r="BE300" i="8"/>
  <c r="BI296" i="8"/>
  <c r="BH296" i="8"/>
  <c r="BG296" i="8"/>
  <c r="BF296" i="8"/>
  <c r="T296" i="8"/>
  <c r="R296" i="8"/>
  <c r="P296" i="8"/>
  <c r="BK296" i="8"/>
  <c r="J296" i="8"/>
  <c r="BE296" i="8" s="1"/>
  <c r="BI295" i="8"/>
  <c r="BH295" i="8"/>
  <c r="BG295" i="8"/>
  <c r="BF295" i="8"/>
  <c r="T295" i="8"/>
  <c r="R295" i="8"/>
  <c r="P295" i="8"/>
  <c r="BK295" i="8"/>
  <c r="J295" i="8"/>
  <c r="BE295" i="8" s="1"/>
  <c r="BI294" i="8"/>
  <c r="BH294" i="8"/>
  <c r="BG294" i="8"/>
  <c r="BF294" i="8"/>
  <c r="T294" i="8"/>
  <c r="R294" i="8"/>
  <c r="P294" i="8"/>
  <c r="BK294" i="8"/>
  <c r="J294" i="8"/>
  <c r="BE294" i="8" s="1"/>
  <c r="BI290" i="8"/>
  <c r="BH290" i="8"/>
  <c r="BG290" i="8"/>
  <c r="BF290" i="8"/>
  <c r="T290" i="8"/>
  <c r="R290" i="8"/>
  <c r="P290" i="8"/>
  <c r="BK290" i="8"/>
  <c r="J290" i="8"/>
  <c r="BE290" i="8"/>
  <c r="BI287" i="8"/>
  <c r="BH287" i="8"/>
  <c r="BG287" i="8"/>
  <c r="BF287" i="8"/>
  <c r="T287" i="8"/>
  <c r="R287" i="8"/>
  <c r="P287" i="8"/>
  <c r="BK287" i="8"/>
  <c r="J287" i="8"/>
  <c r="BE287" i="8" s="1"/>
  <c r="BI284" i="8"/>
  <c r="BH284" i="8"/>
  <c r="BG284" i="8"/>
  <c r="BF284" i="8"/>
  <c r="T284" i="8"/>
  <c r="R284" i="8"/>
  <c r="P284" i="8"/>
  <c r="BK284" i="8"/>
  <c r="J284" i="8"/>
  <c r="BE284" i="8" s="1"/>
  <c r="BI281" i="8"/>
  <c r="BH281" i="8"/>
  <c r="BG281" i="8"/>
  <c r="BF281" i="8"/>
  <c r="T281" i="8"/>
  <c r="R281" i="8"/>
  <c r="P281" i="8"/>
  <c r="BK281" i="8"/>
  <c r="J281" i="8"/>
  <c r="BE281" i="8"/>
  <c r="BI280" i="8"/>
  <c r="BH280" i="8"/>
  <c r="BG280" i="8"/>
  <c r="BF280" i="8"/>
  <c r="T280" i="8"/>
  <c r="R280" i="8"/>
  <c r="P280" i="8"/>
  <c r="BK280" i="8"/>
  <c r="J280" i="8"/>
  <c r="BE280" i="8" s="1"/>
  <c r="BI279" i="8"/>
  <c r="BH279" i="8"/>
  <c r="BG279" i="8"/>
  <c r="BF279" i="8"/>
  <c r="T279" i="8"/>
  <c r="R279" i="8"/>
  <c r="P279" i="8"/>
  <c r="BK279" i="8"/>
  <c r="J279" i="8"/>
  <c r="BE279" i="8"/>
  <c r="BI275" i="8"/>
  <c r="BH275" i="8"/>
  <c r="BG275" i="8"/>
  <c r="BF275" i="8"/>
  <c r="T275" i="8"/>
  <c r="R275" i="8"/>
  <c r="P275" i="8"/>
  <c r="BK275" i="8"/>
  <c r="J275" i="8"/>
  <c r="BE275" i="8" s="1"/>
  <c r="BI274" i="8"/>
  <c r="BH274" i="8"/>
  <c r="BG274" i="8"/>
  <c r="BF274" i="8"/>
  <c r="T274" i="8"/>
  <c r="R274" i="8"/>
  <c r="P274" i="8"/>
  <c r="BK274" i="8"/>
  <c r="J274" i="8"/>
  <c r="BE274" i="8"/>
  <c r="BI273" i="8"/>
  <c r="BH273" i="8"/>
  <c r="BG273" i="8"/>
  <c r="BF273" i="8"/>
  <c r="T273" i="8"/>
  <c r="R273" i="8"/>
  <c r="P273" i="8"/>
  <c r="BK273" i="8"/>
  <c r="J273" i="8"/>
  <c r="BE273" i="8" s="1"/>
  <c r="BI269" i="8"/>
  <c r="BH269" i="8"/>
  <c r="BG269" i="8"/>
  <c r="BF269" i="8"/>
  <c r="T269" i="8"/>
  <c r="R269" i="8"/>
  <c r="P269" i="8"/>
  <c r="BK269" i="8"/>
  <c r="J269" i="8"/>
  <c r="BE269" i="8"/>
  <c r="BI268" i="8"/>
  <c r="BH268" i="8"/>
  <c r="BG268" i="8"/>
  <c r="BF268" i="8"/>
  <c r="T268" i="8"/>
  <c r="R268" i="8"/>
  <c r="P268" i="8"/>
  <c r="BK268" i="8"/>
  <c r="J268" i="8"/>
  <c r="BE268" i="8" s="1"/>
  <c r="BI267" i="8"/>
  <c r="BH267" i="8"/>
  <c r="BG267" i="8"/>
  <c r="BF267" i="8"/>
  <c r="T267" i="8"/>
  <c r="R267" i="8"/>
  <c r="P267" i="8"/>
  <c r="BK267" i="8"/>
  <c r="J267" i="8"/>
  <c r="BE267" i="8"/>
  <c r="BI263" i="8"/>
  <c r="BH263" i="8"/>
  <c r="BG263" i="8"/>
  <c r="BF263" i="8"/>
  <c r="T263" i="8"/>
  <c r="R263" i="8"/>
  <c r="P263" i="8"/>
  <c r="BK263" i="8"/>
  <c r="J263" i="8"/>
  <c r="BE263" i="8" s="1"/>
  <c r="BI262" i="8"/>
  <c r="BH262" i="8"/>
  <c r="BG262" i="8"/>
  <c r="BF262" i="8"/>
  <c r="T262" i="8"/>
  <c r="R262" i="8"/>
  <c r="P262" i="8"/>
  <c r="BK262" i="8"/>
  <c r="J262" i="8"/>
  <c r="BE262" i="8"/>
  <c r="BI261" i="8"/>
  <c r="BH261" i="8"/>
  <c r="BG261" i="8"/>
  <c r="BF261" i="8"/>
  <c r="T261" i="8"/>
  <c r="R261" i="8"/>
  <c r="P261" i="8"/>
  <c r="BK261" i="8"/>
  <c r="J261" i="8"/>
  <c r="BE261" i="8" s="1"/>
  <c r="BI260" i="8"/>
  <c r="BH260" i="8"/>
  <c r="BG260" i="8"/>
  <c r="BF260" i="8"/>
  <c r="T260" i="8"/>
  <c r="R260" i="8"/>
  <c r="P260" i="8"/>
  <c r="BK260" i="8"/>
  <c r="J260" i="8"/>
  <c r="BE260" i="8"/>
  <c r="BI256" i="8"/>
  <c r="BH256" i="8"/>
  <c r="BG256" i="8"/>
  <c r="BF256" i="8"/>
  <c r="T256" i="8"/>
  <c r="R256" i="8"/>
  <c r="P256" i="8"/>
  <c r="BK256" i="8"/>
  <c r="J256" i="8"/>
  <c r="BE256" i="8" s="1"/>
  <c r="BI255" i="8"/>
  <c r="BH255" i="8"/>
  <c r="BG255" i="8"/>
  <c r="BF255" i="8"/>
  <c r="T255" i="8"/>
  <c r="R255" i="8"/>
  <c r="P255" i="8"/>
  <c r="BK255" i="8"/>
  <c r="J255" i="8"/>
  <c r="BE255" i="8"/>
  <c r="BI251" i="8"/>
  <c r="BH251" i="8"/>
  <c r="BG251" i="8"/>
  <c r="BF251" i="8"/>
  <c r="T251" i="8"/>
  <c r="R251" i="8"/>
  <c r="P251" i="8"/>
  <c r="BK251" i="8"/>
  <c r="J251" i="8"/>
  <c r="BE251" i="8" s="1"/>
  <c r="BI250" i="8"/>
  <c r="BH250" i="8"/>
  <c r="BG250" i="8"/>
  <c r="BF250" i="8"/>
  <c r="T250" i="8"/>
  <c r="R250" i="8"/>
  <c r="P250" i="8"/>
  <c r="BK250" i="8"/>
  <c r="J250" i="8"/>
  <c r="BE250" i="8"/>
  <c r="BI249" i="8"/>
  <c r="BH249" i="8"/>
  <c r="BG249" i="8"/>
  <c r="BF249" i="8"/>
  <c r="T249" i="8"/>
  <c r="R249" i="8"/>
  <c r="P249" i="8"/>
  <c r="BK249" i="8"/>
  <c r="J249" i="8"/>
  <c r="BE249" i="8" s="1"/>
  <c r="BI245" i="8"/>
  <c r="BH245" i="8"/>
  <c r="BG245" i="8"/>
  <c r="BF245" i="8"/>
  <c r="T245" i="8"/>
  <c r="R245" i="8"/>
  <c r="P245" i="8"/>
  <c r="BK245" i="8"/>
  <c r="J245" i="8"/>
  <c r="BE245" i="8"/>
  <c r="BI244" i="8"/>
  <c r="BH244" i="8"/>
  <c r="BG244" i="8"/>
  <c r="BF244" i="8"/>
  <c r="T244" i="8"/>
  <c r="R244" i="8"/>
  <c r="P244" i="8"/>
  <c r="BK244" i="8"/>
  <c r="J244" i="8"/>
  <c r="BE244" i="8" s="1"/>
  <c r="BI241" i="8"/>
  <c r="BH241" i="8"/>
  <c r="BG241" i="8"/>
  <c r="BF241" i="8"/>
  <c r="T241" i="8"/>
  <c r="R241" i="8"/>
  <c r="P241" i="8"/>
  <c r="BK241" i="8"/>
  <c r="J241" i="8"/>
  <c r="BE241" i="8"/>
  <c r="BI237" i="8"/>
  <c r="BH237" i="8"/>
  <c r="BG237" i="8"/>
  <c r="BF237" i="8"/>
  <c r="T237" i="8"/>
  <c r="R237" i="8"/>
  <c r="P237" i="8"/>
  <c r="BK237" i="8"/>
  <c r="J237" i="8"/>
  <c r="BE237" i="8" s="1"/>
  <c r="BI234" i="8"/>
  <c r="BH234" i="8"/>
  <c r="BG234" i="8"/>
  <c r="BF234" i="8"/>
  <c r="T234" i="8"/>
  <c r="R234" i="8"/>
  <c r="P234" i="8"/>
  <c r="BK234" i="8"/>
  <c r="J234" i="8"/>
  <c r="BE234" i="8"/>
  <c r="BI230" i="8"/>
  <c r="BH230" i="8"/>
  <c r="BG230" i="8"/>
  <c r="BF230" i="8"/>
  <c r="T230" i="8"/>
  <c r="R230" i="8"/>
  <c r="P230" i="8"/>
  <c r="BK230" i="8"/>
  <c r="J230" i="8"/>
  <c r="BE230" i="8" s="1"/>
  <c r="BI227" i="8"/>
  <c r="BH227" i="8"/>
  <c r="BG227" i="8"/>
  <c r="BF227" i="8"/>
  <c r="T227" i="8"/>
  <c r="R227" i="8"/>
  <c r="P227" i="8"/>
  <c r="BK227" i="8"/>
  <c r="J227" i="8"/>
  <c r="BE227" i="8"/>
  <c r="BI223" i="8"/>
  <c r="BH223" i="8"/>
  <c r="BG223" i="8"/>
  <c r="BF223" i="8"/>
  <c r="T223" i="8"/>
  <c r="R223" i="8"/>
  <c r="P223" i="8"/>
  <c r="BK223" i="8"/>
  <c r="J223" i="8"/>
  <c r="BE223" i="8" s="1"/>
  <c r="BI222" i="8"/>
  <c r="BH222" i="8"/>
  <c r="BG222" i="8"/>
  <c r="BF222" i="8"/>
  <c r="T222" i="8"/>
  <c r="R222" i="8"/>
  <c r="P222" i="8"/>
  <c r="BK222" i="8"/>
  <c r="J222" i="8"/>
  <c r="BE222" i="8"/>
  <c r="BI218" i="8"/>
  <c r="BH218" i="8"/>
  <c r="BG218" i="8"/>
  <c r="BF218" i="8"/>
  <c r="T218" i="8"/>
  <c r="R218" i="8"/>
  <c r="P218" i="8"/>
  <c r="BK218" i="8"/>
  <c r="J218" i="8"/>
  <c r="BE218" i="8" s="1"/>
  <c r="BI217" i="8"/>
  <c r="BH217" i="8"/>
  <c r="BG217" i="8"/>
  <c r="BF217" i="8"/>
  <c r="T217" i="8"/>
  <c r="R217" i="8"/>
  <c r="P217" i="8"/>
  <c r="BK217" i="8"/>
  <c r="J217" i="8"/>
  <c r="BE217" i="8"/>
  <c r="BI216" i="8"/>
  <c r="BH216" i="8"/>
  <c r="BG216" i="8"/>
  <c r="BF216" i="8"/>
  <c r="T216" i="8"/>
  <c r="R216" i="8"/>
  <c r="P216" i="8"/>
  <c r="BK216" i="8"/>
  <c r="J216" i="8"/>
  <c r="BE216" i="8" s="1"/>
  <c r="BI215" i="8"/>
  <c r="BH215" i="8"/>
  <c r="BG215" i="8"/>
  <c r="BF215" i="8"/>
  <c r="T215" i="8"/>
  <c r="R215" i="8"/>
  <c r="P215" i="8"/>
  <c r="BK215" i="8"/>
  <c r="J215" i="8"/>
  <c r="BE215" i="8"/>
  <c r="BI214" i="8"/>
  <c r="BH214" i="8"/>
  <c r="BG214" i="8"/>
  <c r="BF214" i="8"/>
  <c r="T214" i="8"/>
  <c r="R214" i="8"/>
  <c r="P214" i="8"/>
  <c r="BK214" i="8"/>
  <c r="J214" i="8"/>
  <c r="BE214" i="8" s="1"/>
  <c r="BI210" i="8"/>
  <c r="BH210" i="8"/>
  <c r="BG210" i="8"/>
  <c r="BF210" i="8"/>
  <c r="T210" i="8"/>
  <c r="T209" i="8"/>
  <c r="R210" i="8"/>
  <c r="P210" i="8"/>
  <c r="BK210" i="8"/>
  <c r="J210" i="8"/>
  <c r="BE210" i="8" s="1"/>
  <c r="BI206" i="8"/>
  <c r="BH206" i="8"/>
  <c r="BG206" i="8"/>
  <c r="BF206" i="8"/>
  <c r="T206" i="8"/>
  <c r="R206" i="8"/>
  <c r="P206" i="8"/>
  <c r="BK206" i="8"/>
  <c r="J206" i="8"/>
  <c r="BE206" i="8" s="1"/>
  <c r="BI203" i="8"/>
  <c r="BH203" i="8"/>
  <c r="BG203" i="8"/>
  <c r="BF203" i="8"/>
  <c r="T203" i="8"/>
  <c r="R203" i="8"/>
  <c r="P203" i="8"/>
  <c r="BK203" i="8"/>
  <c r="J203" i="8"/>
  <c r="BE203" i="8"/>
  <c r="BI196" i="8"/>
  <c r="BH196" i="8"/>
  <c r="BG196" i="8"/>
  <c r="BF196" i="8"/>
  <c r="T196" i="8"/>
  <c r="T195" i="8" s="1"/>
  <c r="R196" i="8"/>
  <c r="P196" i="8"/>
  <c r="BK196" i="8"/>
  <c r="J196" i="8"/>
  <c r="BE196" i="8" s="1"/>
  <c r="BI192" i="8"/>
  <c r="BH192" i="8"/>
  <c r="BG192" i="8"/>
  <c r="BF192" i="8"/>
  <c r="T192" i="8"/>
  <c r="R192" i="8"/>
  <c r="P192" i="8"/>
  <c r="BK192" i="8"/>
  <c r="J192" i="8"/>
  <c r="BE192" i="8" s="1"/>
  <c r="BI185" i="8"/>
  <c r="BH185" i="8"/>
  <c r="BG185" i="8"/>
  <c r="BF185" i="8"/>
  <c r="T185" i="8"/>
  <c r="R185" i="8"/>
  <c r="P185" i="8"/>
  <c r="BK185" i="8"/>
  <c r="J185" i="8"/>
  <c r="BE185" i="8"/>
  <c r="BI180" i="8"/>
  <c r="BH180" i="8"/>
  <c r="BG180" i="8"/>
  <c r="BF180" i="8"/>
  <c r="T180" i="8"/>
  <c r="R180" i="8"/>
  <c r="P180" i="8"/>
  <c r="BK180" i="8"/>
  <c r="J180" i="8"/>
  <c r="BE180" i="8" s="1"/>
  <c r="BI172" i="8"/>
  <c r="BH172" i="8"/>
  <c r="BG172" i="8"/>
  <c r="BF172" i="8"/>
  <c r="T172" i="8"/>
  <c r="R172" i="8"/>
  <c r="P172" i="8"/>
  <c r="BK172" i="8"/>
  <c r="J172" i="8"/>
  <c r="BE172" i="8"/>
  <c r="BI169" i="8"/>
  <c r="BH169" i="8"/>
  <c r="BG169" i="8"/>
  <c r="BF169" i="8"/>
  <c r="T169" i="8"/>
  <c r="R169" i="8"/>
  <c r="P169" i="8"/>
  <c r="BK169" i="8"/>
  <c r="J169" i="8"/>
  <c r="BE169" i="8" s="1"/>
  <c r="BI166" i="8"/>
  <c r="BH166" i="8"/>
  <c r="BG166" i="8"/>
  <c r="BF166" i="8"/>
  <c r="T166" i="8"/>
  <c r="R166" i="8"/>
  <c r="P166" i="8"/>
  <c r="BK166" i="8"/>
  <c r="J166" i="8"/>
  <c r="BE166" i="8"/>
  <c r="BI163" i="8"/>
  <c r="BH163" i="8"/>
  <c r="BG163" i="8"/>
  <c r="BF163" i="8"/>
  <c r="T163" i="8"/>
  <c r="R163" i="8"/>
  <c r="P163" i="8"/>
  <c r="BK163" i="8"/>
  <c r="J163" i="8"/>
  <c r="BE163" i="8" s="1"/>
  <c r="BI159" i="8"/>
  <c r="BH159" i="8"/>
  <c r="BG159" i="8"/>
  <c r="BF159" i="8"/>
  <c r="T159" i="8"/>
  <c r="R159" i="8"/>
  <c r="P159" i="8"/>
  <c r="BK159" i="8"/>
  <c r="J159" i="8"/>
  <c r="BE159" i="8"/>
  <c r="BI154" i="8"/>
  <c r="BH154" i="8"/>
  <c r="BG154" i="8"/>
  <c r="BF154" i="8"/>
  <c r="T154" i="8"/>
  <c r="R154" i="8"/>
  <c r="P154" i="8"/>
  <c r="BK154" i="8"/>
  <c r="J154" i="8"/>
  <c r="BE154" i="8" s="1"/>
  <c r="BI146" i="8"/>
  <c r="BH146" i="8"/>
  <c r="BG146" i="8"/>
  <c r="BF146" i="8"/>
  <c r="T146" i="8"/>
  <c r="R146" i="8"/>
  <c r="P146" i="8"/>
  <c r="BK146" i="8"/>
  <c r="J146" i="8"/>
  <c r="BE146" i="8"/>
  <c r="BI143" i="8"/>
  <c r="BH143" i="8"/>
  <c r="BG143" i="8"/>
  <c r="BF143" i="8"/>
  <c r="T143" i="8"/>
  <c r="R143" i="8"/>
  <c r="P143" i="8"/>
  <c r="BK143" i="8"/>
  <c r="J143" i="8"/>
  <c r="BE143" i="8" s="1"/>
  <c r="BI140" i="8"/>
  <c r="BH140" i="8"/>
  <c r="BG140" i="8"/>
  <c r="BF140" i="8"/>
  <c r="T140" i="8"/>
  <c r="R140" i="8"/>
  <c r="P140" i="8"/>
  <c r="BK140" i="8"/>
  <c r="J140" i="8"/>
  <c r="BE140" i="8"/>
  <c r="BI133" i="8"/>
  <c r="BH133" i="8"/>
  <c r="BG133" i="8"/>
  <c r="BF133" i="8"/>
  <c r="T133" i="8"/>
  <c r="R133" i="8"/>
  <c r="P133" i="8"/>
  <c r="BK133" i="8"/>
  <c r="J133" i="8"/>
  <c r="BE133" i="8" s="1"/>
  <c r="BI130" i="8"/>
  <c r="BH130" i="8"/>
  <c r="BG130" i="8"/>
  <c r="BF130" i="8"/>
  <c r="T130" i="8"/>
  <c r="R130" i="8"/>
  <c r="P130" i="8"/>
  <c r="BK130" i="8"/>
  <c r="J130" i="8"/>
  <c r="BE130" i="8"/>
  <c r="BI127" i="8"/>
  <c r="BH127" i="8"/>
  <c r="BG127" i="8"/>
  <c r="BF127" i="8"/>
  <c r="T127" i="8"/>
  <c r="R127" i="8"/>
  <c r="P127" i="8"/>
  <c r="BK127" i="8"/>
  <c r="J127" i="8"/>
  <c r="BE127" i="8" s="1"/>
  <c r="BI124" i="8"/>
  <c r="BH124" i="8"/>
  <c r="BG124" i="8"/>
  <c r="BF124" i="8"/>
  <c r="T124" i="8"/>
  <c r="R124" i="8"/>
  <c r="P124" i="8"/>
  <c r="BK124" i="8"/>
  <c r="J124" i="8"/>
  <c r="BE124" i="8"/>
  <c r="BI113" i="8"/>
  <c r="BH113" i="8"/>
  <c r="BG113" i="8"/>
  <c r="BF113" i="8"/>
  <c r="T113" i="8"/>
  <c r="R113" i="8"/>
  <c r="P113" i="8"/>
  <c r="BK113" i="8"/>
  <c r="J113" i="8"/>
  <c r="BE113" i="8" s="1"/>
  <c r="BI109" i="8"/>
  <c r="BH109" i="8"/>
  <c r="BG109" i="8"/>
  <c r="BF109" i="8"/>
  <c r="T109" i="8"/>
  <c r="R109" i="8"/>
  <c r="P109" i="8"/>
  <c r="BK109" i="8"/>
  <c r="J109" i="8"/>
  <c r="BE109" i="8"/>
  <c r="BI108" i="8"/>
  <c r="BH108" i="8"/>
  <c r="BG108" i="8"/>
  <c r="BF108" i="8"/>
  <c r="T108" i="8"/>
  <c r="R108" i="8"/>
  <c r="P108" i="8"/>
  <c r="BK108" i="8"/>
  <c r="J108" i="8"/>
  <c r="BE108" i="8" s="1"/>
  <c r="BI105" i="8"/>
  <c r="BH105" i="8"/>
  <c r="BG105" i="8"/>
  <c r="BF105" i="8"/>
  <c r="T105" i="8"/>
  <c r="R105" i="8"/>
  <c r="P105" i="8"/>
  <c r="BK105" i="8"/>
  <c r="J105" i="8"/>
  <c r="BE105" i="8"/>
  <c r="BI104" i="8"/>
  <c r="BH104" i="8"/>
  <c r="BG104" i="8"/>
  <c r="BF104" i="8"/>
  <c r="T104" i="8"/>
  <c r="R104" i="8"/>
  <c r="P104" i="8"/>
  <c r="BK104" i="8"/>
  <c r="J104" i="8"/>
  <c r="BE104" i="8" s="1"/>
  <c r="BI101" i="8"/>
  <c r="BH101" i="8"/>
  <c r="BG101" i="8"/>
  <c r="BF101" i="8"/>
  <c r="T101" i="8"/>
  <c r="R101" i="8"/>
  <c r="P101" i="8"/>
  <c r="BK101" i="8"/>
  <c r="J101" i="8"/>
  <c r="BE101" i="8"/>
  <c r="BI100" i="8"/>
  <c r="BH100" i="8"/>
  <c r="BG100" i="8"/>
  <c r="BF100" i="8"/>
  <c r="T100" i="8"/>
  <c r="R100" i="8"/>
  <c r="P100" i="8"/>
  <c r="BK100" i="8"/>
  <c r="J100" i="8"/>
  <c r="BE100" i="8" s="1"/>
  <c r="BI99" i="8"/>
  <c r="BH99" i="8"/>
  <c r="BG99" i="8"/>
  <c r="BF99" i="8"/>
  <c r="T99" i="8"/>
  <c r="R99" i="8"/>
  <c r="P99" i="8"/>
  <c r="BK99" i="8"/>
  <c r="J99" i="8"/>
  <c r="BE99" i="8"/>
  <c r="BI95" i="8"/>
  <c r="BH95" i="8"/>
  <c r="BG95" i="8"/>
  <c r="BF95" i="8"/>
  <c r="T95" i="8"/>
  <c r="R95" i="8"/>
  <c r="P95" i="8"/>
  <c r="BK95" i="8"/>
  <c r="J95" i="8"/>
  <c r="BE95" i="8" s="1"/>
  <c r="BI94" i="8"/>
  <c r="BH94" i="8"/>
  <c r="BG94" i="8"/>
  <c r="BF94" i="8"/>
  <c r="T94" i="8"/>
  <c r="R94" i="8"/>
  <c r="P94" i="8"/>
  <c r="BK94" i="8"/>
  <c r="J94" i="8"/>
  <c r="BE94" i="8"/>
  <c r="BI91" i="8"/>
  <c r="BH91" i="8"/>
  <c r="BG91" i="8"/>
  <c r="BF91" i="8"/>
  <c r="T91" i="8"/>
  <c r="T86" i="8" s="1"/>
  <c r="R91" i="8"/>
  <c r="P91" i="8"/>
  <c r="BK91" i="8"/>
  <c r="J91" i="8"/>
  <c r="BE91" i="8" s="1"/>
  <c r="BI90" i="8"/>
  <c r="BH90" i="8"/>
  <c r="BG90" i="8"/>
  <c r="BF90" i="8"/>
  <c r="T90" i="8"/>
  <c r="R90" i="8"/>
  <c r="P90" i="8"/>
  <c r="BK90" i="8"/>
  <c r="J90" i="8"/>
  <c r="BE90" i="8"/>
  <c r="BI87" i="8"/>
  <c r="BH87" i="8"/>
  <c r="BG87" i="8"/>
  <c r="BF87" i="8"/>
  <c r="T87" i="8"/>
  <c r="R87" i="8"/>
  <c r="P87" i="8"/>
  <c r="BK87" i="8"/>
  <c r="J87" i="8"/>
  <c r="BE87" i="8" s="1"/>
  <c r="J80" i="8"/>
  <c r="F80" i="8"/>
  <c r="F78" i="8"/>
  <c r="E76" i="8"/>
  <c r="J54" i="8"/>
  <c r="F54" i="8"/>
  <c r="F52" i="8"/>
  <c r="E50" i="8"/>
  <c r="J24" i="8"/>
  <c r="E24" i="8"/>
  <c r="J81" i="8" s="1"/>
  <c r="J55" i="8"/>
  <c r="J23" i="8"/>
  <c r="J18" i="8"/>
  <c r="E18" i="8"/>
  <c r="F55" i="8" s="1"/>
  <c r="F81" i="8"/>
  <c r="J17" i="8"/>
  <c r="J12" i="8"/>
  <c r="J52" i="8" s="1"/>
  <c r="J78" i="8"/>
  <c r="E7" i="8"/>
  <c r="J37" i="7"/>
  <c r="J36" i="7"/>
  <c r="AY60" i="1" s="1"/>
  <c r="J35" i="7"/>
  <c r="AX60" i="1" s="1"/>
  <c r="BI319" i="7"/>
  <c r="BH319" i="7"/>
  <c r="BG319" i="7"/>
  <c r="BF319" i="7"/>
  <c r="T319" i="7"/>
  <c r="T318" i="7" s="1"/>
  <c r="R319" i="7"/>
  <c r="R318" i="7" s="1"/>
  <c r="P319" i="7"/>
  <c r="P318" i="7" s="1"/>
  <c r="BK319" i="7"/>
  <c r="BK318" i="7" s="1"/>
  <c r="J318" i="7" s="1"/>
  <c r="J64" i="7" s="1"/>
  <c r="J319" i="7"/>
  <c r="BE319" i="7" s="1"/>
  <c r="BI314" i="7"/>
  <c r="BH314" i="7"/>
  <c r="BG314" i="7"/>
  <c r="BF314" i="7"/>
  <c r="T314" i="7"/>
  <c r="R314" i="7"/>
  <c r="P314" i="7"/>
  <c r="BK314" i="7"/>
  <c r="J314" i="7"/>
  <c r="BE314" i="7" s="1"/>
  <c r="BI310" i="7"/>
  <c r="BH310" i="7"/>
  <c r="BG310" i="7"/>
  <c r="BF310" i="7"/>
  <c r="T310" i="7"/>
  <c r="R310" i="7"/>
  <c r="P310" i="7"/>
  <c r="BK310" i="7"/>
  <c r="J310" i="7"/>
  <c r="BE310" i="7" s="1"/>
  <c r="BI306" i="7"/>
  <c r="BH306" i="7"/>
  <c r="BG306" i="7"/>
  <c r="BF306" i="7"/>
  <c r="T306" i="7"/>
  <c r="R306" i="7"/>
  <c r="P306" i="7"/>
  <c r="BK306" i="7"/>
  <c r="J306" i="7"/>
  <c r="BE306" i="7" s="1"/>
  <c r="BI302" i="7"/>
  <c r="BH302" i="7"/>
  <c r="BG302" i="7"/>
  <c r="BF302" i="7"/>
  <c r="T302" i="7"/>
  <c r="R302" i="7"/>
  <c r="P302" i="7"/>
  <c r="BK302" i="7"/>
  <c r="J302" i="7"/>
  <c r="BE302" i="7" s="1"/>
  <c r="BI298" i="7"/>
  <c r="BH298" i="7"/>
  <c r="BG298" i="7"/>
  <c r="BF298" i="7"/>
  <c r="T298" i="7"/>
  <c r="R298" i="7"/>
  <c r="P298" i="7"/>
  <c r="BK298" i="7"/>
  <c r="J298" i="7"/>
  <c r="BE298" i="7" s="1"/>
  <c r="BI297" i="7"/>
  <c r="BH297" i="7"/>
  <c r="BG297" i="7"/>
  <c r="BF297" i="7"/>
  <c r="T297" i="7"/>
  <c r="R297" i="7"/>
  <c r="P297" i="7"/>
  <c r="BK297" i="7"/>
  <c r="J297" i="7"/>
  <c r="BE297" i="7" s="1"/>
  <c r="BI296" i="7"/>
  <c r="BH296" i="7"/>
  <c r="BG296" i="7"/>
  <c r="BF296" i="7"/>
  <c r="T296" i="7"/>
  <c r="R296" i="7"/>
  <c r="P296" i="7"/>
  <c r="BK296" i="7"/>
  <c r="J296" i="7"/>
  <c r="BE296" i="7" s="1"/>
  <c r="BI292" i="7"/>
  <c r="BH292" i="7"/>
  <c r="BG292" i="7"/>
  <c r="BF292" i="7"/>
  <c r="T292" i="7"/>
  <c r="R292" i="7"/>
  <c r="P292" i="7"/>
  <c r="BK292" i="7"/>
  <c r="J292" i="7"/>
  <c r="BE292" i="7" s="1"/>
  <c r="BI291" i="7"/>
  <c r="BH291" i="7"/>
  <c r="BG291" i="7"/>
  <c r="BF291" i="7"/>
  <c r="T291" i="7"/>
  <c r="R291" i="7"/>
  <c r="P291" i="7"/>
  <c r="BK291" i="7"/>
  <c r="J291" i="7"/>
  <c r="BE291" i="7"/>
  <c r="BI290" i="7"/>
  <c r="BH290" i="7"/>
  <c r="BG290" i="7"/>
  <c r="BF290" i="7"/>
  <c r="T290" i="7"/>
  <c r="R290" i="7"/>
  <c r="P290" i="7"/>
  <c r="BK290" i="7"/>
  <c r="J290" i="7"/>
  <c r="BE290" i="7" s="1"/>
  <c r="BI286" i="7"/>
  <c r="BH286" i="7"/>
  <c r="BG286" i="7"/>
  <c r="BF286" i="7"/>
  <c r="T286" i="7"/>
  <c r="R286" i="7"/>
  <c r="P286" i="7"/>
  <c r="BK286" i="7"/>
  <c r="J286" i="7"/>
  <c r="BE286" i="7" s="1"/>
  <c r="BI283" i="7"/>
  <c r="BH283" i="7"/>
  <c r="BG283" i="7"/>
  <c r="BF283" i="7"/>
  <c r="T283" i="7"/>
  <c r="R283" i="7"/>
  <c r="P283" i="7"/>
  <c r="BK283" i="7"/>
  <c r="J283" i="7"/>
  <c r="BE283" i="7" s="1"/>
  <c r="BI280" i="7"/>
  <c r="BH280" i="7"/>
  <c r="BG280" i="7"/>
  <c r="BF280" i="7"/>
  <c r="T280" i="7"/>
  <c r="R280" i="7"/>
  <c r="P280" i="7"/>
  <c r="BK280" i="7"/>
  <c r="J280" i="7"/>
  <c r="BE280" i="7" s="1"/>
  <c r="BI277" i="7"/>
  <c r="BH277" i="7"/>
  <c r="BG277" i="7"/>
  <c r="BF277" i="7"/>
  <c r="T277" i="7"/>
  <c r="R277" i="7"/>
  <c r="P277" i="7"/>
  <c r="BK277" i="7"/>
  <c r="J277" i="7"/>
  <c r="BE277" i="7" s="1"/>
  <c r="BI276" i="7"/>
  <c r="BH276" i="7"/>
  <c r="BG276" i="7"/>
  <c r="BF276" i="7"/>
  <c r="T276" i="7"/>
  <c r="R276" i="7"/>
  <c r="P276" i="7"/>
  <c r="BK276" i="7"/>
  <c r="J276" i="7"/>
  <c r="BE276" i="7" s="1"/>
  <c r="BI275" i="7"/>
  <c r="BH275" i="7"/>
  <c r="BG275" i="7"/>
  <c r="BF275" i="7"/>
  <c r="T275" i="7"/>
  <c r="R275" i="7"/>
  <c r="P275" i="7"/>
  <c r="BK275" i="7"/>
  <c r="J275" i="7"/>
  <c r="BE275" i="7" s="1"/>
  <c r="BI271" i="7"/>
  <c r="BH271" i="7"/>
  <c r="BG271" i="7"/>
  <c r="BF271" i="7"/>
  <c r="T271" i="7"/>
  <c r="R271" i="7"/>
  <c r="P271" i="7"/>
  <c r="BK271" i="7"/>
  <c r="J271" i="7"/>
  <c r="BE271" i="7" s="1"/>
  <c r="BI270" i="7"/>
  <c r="BH270" i="7"/>
  <c r="BG270" i="7"/>
  <c r="BF270" i="7"/>
  <c r="T270" i="7"/>
  <c r="R270" i="7"/>
  <c r="P270" i="7"/>
  <c r="BK270" i="7"/>
  <c r="J270" i="7"/>
  <c r="BE270" i="7" s="1"/>
  <c r="BI269" i="7"/>
  <c r="BH269" i="7"/>
  <c r="BG269" i="7"/>
  <c r="BF269" i="7"/>
  <c r="T269" i="7"/>
  <c r="R269" i="7"/>
  <c r="P269" i="7"/>
  <c r="BK269" i="7"/>
  <c r="J269" i="7"/>
  <c r="BE269" i="7" s="1"/>
  <c r="BI265" i="7"/>
  <c r="BH265" i="7"/>
  <c r="BG265" i="7"/>
  <c r="BF265" i="7"/>
  <c r="T265" i="7"/>
  <c r="R265" i="7"/>
  <c r="P265" i="7"/>
  <c r="BK265" i="7"/>
  <c r="J265" i="7"/>
  <c r="BE265" i="7" s="1"/>
  <c r="BI264" i="7"/>
  <c r="BH264" i="7"/>
  <c r="BG264" i="7"/>
  <c r="BF264" i="7"/>
  <c r="T264" i="7"/>
  <c r="R264" i="7"/>
  <c r="P264" i="7"/>
  <c r="BK264" i="7"/>
  <c r="J264" i="7"/>
  <c r="BE264" i="7"/>
  <c r="BI263" i="7"/>
  <c r="BH263" i="7"/>
  <c r="BG263" i="7"/>
  <c r="BF263" i="7"/>
  <c r="T263" i="7"/>
  <c r="R263" i="7"/>
  <c r="P263" i="7"/>
  <c r="BK263" i="7"/>
  <c r="J263" i="7"/>
  <c r="BE263" i="7" s="1"/>
  <c r="BI259" i="7"/>
  <c r="BH259" i="7"/>
  <c r="BG259" i="7"/>
  <c r="BF259" i="7"/>
  <c r="T259" i="7"/>
  <c r="R259" i="7"/>
  <c r="P259" i="7"/>
  <c r="BK259" i="7"/>
  <c r="J259" i="7"/>
  <c r="BE259" i="7" s="1"/>
  <c r="BI258" i="7"/>
  <c r="BH258" i="7"/>
  <c r="BG258" i="7"/>
  <c r="BF258" i="7"/>
  <c r="T258" i="7"/>
  <c r="R258" i="7"/>
  <c r="P258" i="7"/>
  <c r="BK258" i="7"/>
  <c r="J258" i="7"/>
  <c r="BE258" i="7" s="1"/>
  <c r="BI257" i="7"/>
  <c r="BH257" i="7"/>
  <c r="BG257" i="7"/>
  <c r="BF257" i="7"/>
  <c r="T257" i="7"/>
  <c r="R257" i="7"/>
  <c r="P257" i="7"/>
  <c r="BK257" i="7"/>
  <c r="J257" i="7"/>
  <c r="BE257" i="7"/>
  <c r="BI256" i="7"/>
  <c r="BH256" i="7"/>
  <c r="BG256" i="7"/>
  <c r="BF256" i="7"/>
  <c r="T256" i="7"/>
  <c r="R256" i="7"/>
  <c r="P256" i="7"/>
  <c r="BK256" i="7"/>
  <c r="J256" i="7"/>
  <c r="BE256" i="7" s="1"/>
  <c r="BI252" i="7"/>
  <c r="BH252" i="7"/>
  <c r="BG252" i="7"/>
  <c r="BF252" i="7"/>
  <c r="T252" i="7"/>
  <c r="R252" i="7"/>
  <c r="P252" i="7"/>
  <c r="BK252" i="7"/>
  <c r="J252" i="7"/>
  <c r="BE252" i="7" s="1"/>
  <c r="BI251" i="7"/>
  <c r="BH251" i="7"/>
  <c r="BG251" i="7"/>
  <c r="BF251" i="7"/>
  <c r="T251" i="7"/>
  <c r="R251" i="7"/>
  <c r="P251" i="7"/>
  <c r="BK251" i="7"/>
  <c r="J251" i="7"/>
  <c r="BE251" i="7" s="1"/>
  <c r="BI250" i="7"/>
  <c r="BH250" i="7"/>
  <c r="BG250" i="7"/>
  <c r="BF250" i="7"/>
  <c r="T250" i="7"/>
  <c r="R250" i="7"/>
  <c r="P250" i="7"/>
  <c r="BK250" i="7"/>
  <c r="J250" i="7"/>
  <c r="BE250" i="7"/>
  <c r="BI246" i="7"/>
  <c r="BH246" i="7"/>
  <c r="BG246" i="7"/>
  <c r="BF246" i="7"/>
  <c r="T246" i="7"/>
  <c r="R246" i="7"/>
  <c r="P246" i="7"/>
  <c r="BK246" i="7"/>
  <c r="J246" i="7"/>
  <c r="BE246" i="7"/>
  <c r="BI245" i="7"/>
  <c r="BH245" i="7"/>
  <c r="BG245" i="7"/>
  <c r="BF245" i="7"/>
  <c r="T245" i="7"/>
  <c r="R245" i="7"/>
  <c r="P245" i="7"/>
  <c r="BK245" i="7"/>
  <c r="J245" i="7"/>
  <c r="BE245" i="7" s="1"/>
  <c r="BI242" i="7"/>
  <c r="BH242" i="7"/>
  <c r="BG242" i="7"/>
  <c r="BF242" i="7"/>
  <c r="T242" i="7"/>
  <c r="R242" i="7"/>
  <c r="P242" i="7"/>
  <c r="BK242" i="7"/>
  <c r="J242" i="7"/>
  <c r="BE242" i="7" s="1"/>
  <c r="BI238" i="7"/>
  <c r="BH238" i="7"/>
  <c r="BG238" i="7"/>
  <c r="BF238" i="7"/>
  <c r="T238" i="7"/>
  <c r="R238" i="7"/>
  <c r="P238" i="7"/>
  <c r="BK238" i="7"/>
  <c r="J238" i="7"/>
  <c r="BE238" i="7" s="1"/>
  <c r="BI235" i="7"/>
  <c r="BH235" i="7"/>
  <c r="BG235" i="7"/>
  <c r="BF235" i="7"/>
  <c r="T235" i="7"/>
  <c r="R235" i="7"/>
  <c r="P235" i="7"/>
  <c r="BK235" i="7"/>
  <c r="J235" i="7"/>
  <c r="BE235" i="7"/>
  <c r="BI231" i="7"/>
  <c r="BH231" i="7"/>
  <c r="BG231" i="7"/>
  <c r="BF231" i="7"/>
  <c r="T231" i="7"/>
  <c r="R231" i="7"/>
  <c r="P231" i="7"/>
  <c r="BK231" i="7"/>
  <c r="J231" i="7"/>
  <c r="BE231" i="7" s="1"/>
  <c r="BI228" i="7"/>
  <c r="BH228" i="7"/>
  <c r="BG228" i="7"/>
  <c r="BF228" i="7"/>
  <c r="T228" i="7"/>
  <c r="R228" i="7"/>
  <c r="P228" i="7"/>
  <c r="BK228" i="7"/>
  <c r="J228" i="7"/>
  <c r="BE228" i="7" s="1"/>
  <c r="BI224" i="7"/>
  <c r="BH224" i="7"/>
  <c r="BG224" i="7"/>
  <c r="BF224" i="7"/>
  <c r="T224" i="7"/>
  <c r="R224" i="7"/>
  <c r="P224" i="7"/>
  <c r="BK224" i="7"/>
  <c r="J224" i="7"/>
  <c r="BE224" i="7"/>
  <c r="BI223" i="7"/>
  <c r="BH223" i="7"/>
  <c r="BG223" i="7"/>
  <c r="BF223" i="7"/>
  <c r="T223" i="7"/>
  <c r="R223" i="7"/>
  <c r="P223" i="7"/>
  <c r="BK223" i="7"/>
  <c r="J223" i="7"/>
  <c r="BE223" i="7"/>
  <c r="BI219" i="7"/>
  <c r="BH219" i="7"/>
  <c r="BG219" i="7"/>
  <c r="BF219" i="7"/>
  <c r="T219" i="7"/>
  <c r="R219" i="7"/>
  <c r="P219" i="7"/>
  <c r="BK219" i="7"/>
  <c r="J219" i="7"/>
  <c r="BE219" i="7" s="1"/>
  <c r="BI218" i="7"/>
  <c r="BH218" i="7"/>
  <c r="BG218" i="7"/>
  <c r="BF218" i="7"/>
  <c r="T218" i="7"/>
  <c r="R218" i="7"/>
  <c r="P218" i="7"/>
  <c r="BK218" i="7"/>
  <c r="J218" i="7"/>
  <c r="BE218" i="7" s="1"/>
  <c r="BI217" i="7"/>
  <c r="BH217" i="7"/>
  <c r="BG217" i="7"/>
  <c r="BF217" i="7"/>
  <c r="T217" i="7"/>
  <c r="R217" i="7"/>
  <c r="P217" i="7"/>
  <c r="BK217" i="7"/>
  <c r="J217" i="7"/>
  <c r="BE217" i="7"/>
  <c r="BI216" i="7"/>
  <c r="BH216" i="7"/>
  <c r="BG216" i="7"/>
  <c r="BF216" i="7"/>
  <c r="T216" i="7"/>
  <c r="R216" i="7"/>
  <c r="P216" i="7"/>
  <c r="BK216" i="7"/>
  <c r="J216" i="7"/>
  <c r="BE216" i="7"/>
  <c r="BI215" i="7"/>
  <c r="BH215" i="7"/>
  <c r="BG215" i="7"/>
  <c r="BF215" i="7"/>
  <c r="T215" i="7"/>
  <c r="R215" i="7"/>
  <c r="P215" i="7"/>
  <c r="BK215" i="7"/>
  <c r="J215" i="7"/>
  <c r="BE215" i="7" s="1"/>
  <c r="BI214" i="7"/>
  <c r="BH214" i="7"/>
  <c r="BG214" i="7"/>
  <c r="BF214" i="7"/>
  <c r="T214" i="7"/>
  <c r="R214" i="7"/>
  <c r="P214" i="7"/>
  <c r="BK214" i="7"/>
  <c r="J214" i="7"/>
  <c r="BE214" i="7" s="1"/>
  <c r="BI210" i="7"/>
  <c r="BH210" i="7"/>
  <c r="BG210" i="7"/>
  <c r="BF210" i="7"/>
  <c r="T210" i="7"/>
  <c r="R210" i="7"/>
  <c r="P210" i="7"/>
  <c r="BK210" i="7"/>
  <c r="J210" i="7"/>
  <c r="BE210" i="7"/>
  <c r="BI206" i="7"/>
  <c r="BH206" i="7"/>
  <c r="BG206" i="7"/>
  <c r="BF206" i="7"/>
  <c r="T206" i="7"/>
  <c r="R206" i="7"/>
  <c r="P206" i="7"/>
  <c r="BK206" i="7"/>
  <c r="J206" i="7"/>
  <c r="BE206" i="7"/>
  <c r="BI203" i="7"/>
  <c r="BH203" i="7"/>
  <c r="BG203" i="7"/>
  <c r="BF203" i="7"/>
  <c r="T203" i="7"/>
  <c r="R203" i="7"/>
  <c r="P203" i="7"/>
  <c r="BK203" i="7"/>
  <c r="J203" i="7"/>
  <c r="BE203" i="7"/>
  <c r="BI196" i="7"/>
  <c r="BH196" i="7"/>
  <c r="BG196" i="7"/>
  <c r="BF196" i="7"/>
  <c r="T196" i="7"/>
  <c r="R196" i="7"/>
  <c r="P196" i="7"/>
  <c r="BK196" i="7"/>
  <c r="BK195" i="7" s="1"/>
  <c r="J195" i="7" s="1"/>
  <c r="J62" i="7" s="1"/>
  <c r="J196" i="7"/>
  <c r="BE196" i="7"/>
  <c r="BI192" i="7"/>
  <c r="BH192" i="7"/>
  <c r="BG192" i="7"/>
  <c r="BF192" i="7"/>
  <c r="T192" i="7"/>
  <c r="R192" i="7"/>
  <c r="P192" i="7"/>
  <c r="BK192" i="7"/>
  <c r="J192" i="7"/>
  <c r="BE192" i="7" s="1"/>
  <c r="BI185" i="7"/>
  <c r="BH185" i="7"/>
  <c r="BG185" i="7"/>
  <c r="BF185" i="7"/>
  <c r="T185" i="7"/>
  <c r="R185" i="7"/>
  <c r="P185" i="7"/>
  <c r="BK185" i="7"/>
  <c r="J185" i="7"/>
  <c r="BE185" i="7" s="1"/>
  <c r="BI180" i="7"/>
  <c r="BH180" i="7"/>
  <c r="BG180" i="7"/>
  <c r="BF180" i="7"/>
  <c r="T180" i="7"/>
  <c r="R180" i="7"/>
  <c r="P180" i="7"/>
  <c r="BK180" i="7"/>
  <c r="J180" i="7"/>
  <c r="BE180" i="7"/>
  <c r="BI172" i="7"/>
  <c r="BH172" i="7"/>
  <c r="BG172" i="7"/>
  <c r="BF172" i="7"/>
  <c r="T172" i="7"/>
  <c r="R172" i="7"/>
  <c r="P172" i="7"/>
  <c r="BK172" i="7"/>
  <c r="J172" i="7"/>
  <c r="BE172" i="7"/>
  <c r="BI169" i="7"/>
  <c r="BH169" i="7"/>
  <c r="BG169" i="7"/>
  <c r="BF169" i="7"/>
  <c r="T169" i="7"/>
  <c r="R169" i="7"/>
  <c r="P169" i="7"/>
  <c r="BK169" i="7"/>
  <c r="J169" i="7"/>
  <c r="BE169" i="7" s="1"/>
  <c r="BI166" i="7"/>
  <c r="BH166" i="7"/>
  <c r="BG166" i="7"/>
  <c r="BF166" i="7"/>
  <c r="T166" i="7"/>
  <c r="R166" i="7"/>
  <c r="P166" i="7"/>
  <c r="BK166" i="7"/>
  <c r="J166" i="7"/>
  <c r="BE166" i="7" s="1"/>
  <c r="BI163" i="7"/>
  <c r="BH163" i="7"/>
  <c r="BG163" i="7"/>
  <c r="BF163" i="7"/>
  <c r="T163" i="7"/>
  <c r="R163" i="7"/>
  <c r="P163" i="7"/>
  <c r="BK163" i="7"/>
  <c r="J163" i="7"/>
  <c r="BE163" i="7"/>
  <c r="BI159" i="7"/>
  <c r="BH159" i="7"/>
  <c r="BG159" i="7"/>
  <c r="BF159" i="7"/>
  <c r="T159" i="7"/>
  <c r="R159" i="7"/>
  <c r="P159" i="7"/>
  <c r="BK159" i="7"/>
  <c r="J159" i="7"/>
  <c r="BE159" i="7"/>
  <c r="BI154" i="7"/>
  <c r="BH154" i="7"/>
  <c r="BG154" i="7"/>
  <c r="BF154" i="7"/>
  <c r="T154" i="7"/>
  <c r="R154" i="7"/>
  <c r="P154" i="7"/>
  <c r="BK154" i="7"/>
  <c r="J154" i="7"/>
  <c r="BE154" i="7" s="1"/>
  <c r="BI146" i="7"/>
  <c r="BH146" i="7"/>
  <c r="BG146" i="7"/>
  <c r="BF146" i="7"/>
  <c r="T146" i="7"/>
  <c r="R146" i="7"/>
  <c r="P146" i="7"/>
  <c r="BK146" i="7"/>
  <c r="J146" i="7"/>
  <c r="BE146" i="7" s="1"/>
  <c r="BI143" i="7"/>
  <c r="BH143" i="7"/>
  <c r="BG143" i="7"/>
  <c r="BF143" i="7"/>
  <c r="T143" i="7"/>
  <c r="R143" i="7"/>
  <c r="P143" i="7"/>
  <c r="BK143" i="7"/>
  <c r="J143" i="7"/>
  <c r="BE143" i="7"/>
  <c r="BI140" i="7"/>
  <c r="BH140" i="7"/>
  <c r="BG140" i="7"/>
  <c r="BF140" i="7"/>
  <c r="T140" i="7"/>
  <c r="R140" i="7"/>
  <c r="P140" i="7"/>
  <c r="BK140" i="7"/>
  <c r="J140" i="7"/>
  <c r="BE140" i="7"/>
  <c r="BI133" i="7"/>
  <c r="BH133" i="7"/>
  <c r="BG133" i="7"/>
  <c r="BF133" i="7"/>
  <c r="T133" i="7"/>
  <c r="R133" i="7"/>
  <c r="P133" i="7"/>
  <c r="BK133" i="7"/>
  <c r="J133" i="7"/>
  <c r="BE133" i="7" s="1"/>
  <c r="BI130" i="7"/>
  <c r="BH130" i="7"/>
  <c r="BG130" i="7"/>
  <c r="BF130" i="7"/>
  <c r="T130" i="7"/>
  <c r="R130" i="7"/>
  <c r="P130" i="7"/>
  <c r="BK130" i="7"/>
  <c r="J130" i="7"/>
  <c r="BE130" i="7" s="1"/>
  <c r="BI127" i="7"/>
  <c r="BH127" i="7"/>
  <c r="BG127" i="7"/>
  <c r="BF127" i="7"/>
  <c r="T127" i="7"/>
  <c r="R127" i="7"/>
  <c r="P127" i="7"/>
  <c r="BK127" i="7"/>
  <c r="J127" i="7"/>
  <c r="BE127" i="7"/>
  <c r="BI124" i="7"/>
  <c r="BH124" i="7"/>
  <c r="BG124" i="7"/>
  <c r="BF124" i="7"/>
  <c r="T124" i="7"/>
  <c r="R124" i="7"/>
  <c r="P124" i="7"/>
  <c r="BK124" i="7"/>
  <c r="J124" i="7"/>
  <c r="BE124" i="7"/>
  <c r="BI109" i="7"/>
  <c r="BH109" i="7"/>
  <c r="BG109" i="7"/>
  <c r="BF109" i="7"/>
  <c r="T109" i="7"/>
  <c r="R109" i="7"/>
  <c r="P109" i="7"/>
  <c r="BK109" i="7"/>
  <c r="J109" i="7"/>
  <c r="BE109" i="7" s="1"/>
  <c r="BI105" i="7"/>
  <c r="BH105" i="7"/>
  <c r="BG105" i="7"/>
  <c r="BF105" i="7"/>
  <c r="T105" i="7"/>
  <c r="R105" i="7"/>
  <c r="P105" i="7"/>
  <c r="BK105" i="7"/>
  <c r="J105" i="7"/>
  <c r="BE105" i="7" s="1"/>
  <c r="BI104" i="7"/>
  <c r="BH104" i="7"/>
  <c r="BG104" i="7"/>
  <c r="BF104" i="7"/>
  <c r="T104" i="7"/>
  <c r="R104" i="7"/>
  <c r="P104" i="7"/>
  <c r="BK104" i="7"/>
  <c r="J104" i="7"/>
  <c r="BE104" i="7"/>
  <c r="BI101" i="7"/>
  <c r="BH101" i="7"/>
  <c r="BG101" i="7"/>
  <c r="BF101" i="7"/>
  <c r="T101" i="7"/>
  <c r="R101" i="7"/>
  <c r="P101" i="7"/>
  <c r="BK101" i="7"/>
  <c r="J101" i="7"/>
  <c r="BE101" i="7"/>
  <c r="BI100" i="7"/>
  <c r="BH100" i="7"/>
  <c r="BG100" i="7"/>
  <c r="BF100" i="7"/>
  <c r="T100" i="7"/>
  <c r="R100" i="7"/>
  <c r="P100" i="7"/>
  <c r="BK100" i="7"/>
  <c r="J100" i="7"/>
  <c r="BE100" i="7" s="1"/>
  <c r="BI97" i="7"/>
  <c r="BH97" i="7"/>
  <c r="BG97" i="7"/>
  <c r="BF97" i="7"/>
  <c r="T97" i="7"/>
  <c r="R97" i="7"/>
  <c r="P97" i="7"/>
  <c r="BK97" i="7"/>
  <c r="J97" i="7"/>
  <c r="BE97" i="7" s="1"/>
  <c r="BI96" i="7"/>
  <c r="BH96" i="7"/>
  <c r="BG96" i="7"/>
  <c r="BF96" i="7"/>
  <c r="T96" i="7"/>
  <c r="R96" i="7"/>
  <c r="P96" i="7"/>
  <c r="BK96" i="7"/>
  <c r="J96" i="7"/>
  <c r="BE96" i="7"/>
  <c r="BI95" i="7"/>
  <c r="BH95" i="7"/>
  <c r="BG95" i="7"/>
  <c r="BF95" i="7"/>
  <c r="T95" i="7"/>
  <c r="R95" i="7"/>
  <c r="P95" i="7"/>
  <c r="BK95" i="7"/>
  <c r="J95" i="7"/>
  <c r="BE95" i="7"/>
  <c r="BI91" i="7"/>
  <c r="BH91" i="7"/>
  <c r="BG91" i="7"/>
  <c r="BF91" i="7"/>
  <c r="T91" i="7"/>
  <c r="R91" i="7"/>
  <c r="P91" i="7"/>
  <c r="BK91" i="7"/>
  <c r="J91" i="7"/>
  <c r="BE91" i="7" s="1"/>
  <c r="BI90" i="7"/>
  <c r="BH90" i="7"/>
  <c r="BG90" i="7"/>
  <c r="BF90" i="7"/>
  <c r="T90" i="7"/>
  <c r="R90" i="7"/>
  <c r="P90" i="7"/>
  <c r="BK90" i="7"/>
  <c r="J90" i="7"/>
  <c r="BE90" i="7" s="1"/>
  <c r="BI87" i="7"/>
  <c r="BH87" i="7"/>
  <c r="BG87" i="7"/>
  <c r="BF87" i="7"/>
  <c r="T87" i="7"/>
  <c r="R87" i="7"/>
  <c r="P87" i="7"/>
  <c r="BK87" i="7"/>
  <c r="BK86" i="7"/>
  <c r="J87" i="7"/>
  <c r="BE87" i="7"/>
  <c r="J80" i="7"/>
  <c r="F80" i="7"/>
  <c r="F78" i="7"/>
  <c r="E76" i="7"/>
  <c r="J54" i="7"/>
  <c r="F54" i="7"/>
  <c r="F52" i="7"/>
  <c r="E50" i="7"/>
  <c r="J24" i="7"/>
  <c r="E24" i="7"/>
  <c r="J81" i="7" s="1"/>
  <c r="J23" i="7"/>
  <c r="J18" i="7"/>
  <c r="E18" i="7"/>
  <c r="J17" i="7"/>
  <c r="J12" i="7"/>
  <c r="J78" i="7" s="1"/>
  <c r="E7" i="7"/>
  <c r="J37" i="6"/>
  <c r="J36" i="6"/>
  <c r="AY59" i="1" s="1"/>
  <c r="J35" i="6"/>
  <c r="AX59" i="1" s="1"/>
  <c r="BI232" i="6"/>
  <c r="BH232" i="6"/>
  <c r="BG232" i="6"/>
  <c r="BF232" i="6"/>
  <c r="T232" i="6"/>
  <c r="T231" i="6" s="1"/>
  <c r="R232" i="6"/>
  <c r="R231" i="6"/>
  <c r="P232" i="6"/>
  <c r="P231" i="6"/>
  <c r="BK232" i="6"/>
  <c r="BK231" i="6"/>
  <c r="J231" i="6" s="1"/>
  <c r="J64" i="6" s="1"/>
  <c r="J232" i="6"/>
  <c r="BE232" i="6"/>
  <c r="BI227" i="6"/>
  <c r="BH227" i="6"/>
  <c r="BG227" i="6"/>
  <c r="BF227" i="6"/>
  <c r="T227" i="6"/>
  <c r="R227" i="6"/>
  <c r="P227" i="6"/>
  <c r="BK227" i="6"/>
  <c r="J227" i="6"/>
  <c r="BE227" i="6"/>
  <c r="BI223" i="6"/>
  <c r="BH223" i="6"/>
  <c r="BG223" i="6"/>
  <c r="BF223" i="6"/>
  <c r="T223" i="6"/>
  <c r="R223" i="6"/>
  <c r="P223" i="6"/>
  <c r="BK223" i="6"/>
  <c r="J223" i="6"/>
  <c r="BE223" i="6"/>
  <c r="BI219" i="6"/>
  <c r="BH219" i="6"/>
  <c r="BG219" i="6"/>
  <c r="BF219" i="6"/>
  <c r="T219" i="6"/>
  <c r="R219" i="6"/>
  <c r="P219" i="6"/>
  <c r="BK219" i="6"/>
  <c r="J219" i="6"/>
  <c r="BE219" i="6" s="1"/>
  <c r="BI215" i="6"/>
  <c r="BH215" i="6"/>
  <c r="BG215" i="6"/>
  <c r="BF215" i="6"/>
  <c r="T215" i="6"/>
  <c r="R215" i="6"/>
  <c r="P215" i="6"/>
  <c r="BK215" i="6"/>
  <c r="J215" i="6"/>
  <c r="BE215" i="6" s="1"/>
  <c r="BI211" i="6"/>
  <c r="BH211" i="6"/>
  <c r="BG211" i="6"/>
  <c r="BF211" i="6"/>
  <c r="T211" i="6"/>
  <c r="R211" i="6"/>
  <c r="P211" i="6"/>
  <c r="BK211" i="6"/>
  <c r="J211" i="6"/>
  <c r="BE211" i="6"/>
  <c r="BI207" i="6"/>
  <c r="BH207" i="6"/>
  <c r="BG207" i="6"/>
  <c r="BF207" i="6"/>
  <c r="T207" i="6"/>
  <c r="R207" i="6"/>
  <c r="P207" i="6"/>
  <c r="BK207" i="6"/>
  <c r="J207" i="6"/>
  <c r="BE207" i="6" s="1"/>
  <c r="BI206" i="6"/>
  <c r="BH206" i="6"/>
  <c r="BG206" i="6"/>
  <c r="BF206" i="6"/>
  <c r="T206" i="6"/>
  <c r="R206" i="6"/>
  <c r="P206" i="6"/>
  <c r="BK206" i="6"/>
  <c r="J206" i="6"/>
  <c r="BE206" i="6" s="1"/>
  <c r="BI205" i="6"/>
  <c r="BH205" i="6"/>
  <c r="BG205" i="6"/>
  <c r="BF205" i="6"/>
  <c r="T205" i="6"/>
  <c r="R205" i="6"/>
  <c r="P205" i="6"/>
  <c r="BK205" i="6"/>
  <c r="J205" i="6"/>
  <c r="BE205" i="6"/>
  <c r="BI201" i="6"/>
  <c r="BH201" i="6"/>
  <c r="BG201" i="6"/>
  <c r="BF201" i="6"/>
  <c r="T201" i="6"/>
  <c r="R201" i="6"/>
  <c r="P201" i="6"/>
  <c r="BK201" i="6"/>
  <c r="J201" i="6"/>
  <c r="BE201" i="6"/>
  <c r="BI198" i="6"/>
  <c r="BH198" i="6"/>
  <c r="BG198" i="6"/>
  <c r="BF198" i="6"/>
  <c r="T198" i="6"/>
  <c r="R198" i="6"/>
  <c r="P198" i="6"/>
  <c r="BK198" i="6"/>
  <c r="J198" i="6"/>
  <c r="BE198" i="6"/>
  <c r="BI195" i="6"/>
  <c r="BH195" i="6"/>
  <c r="BG195" i="6"/>
  <c r="BF195" i="6"/>
  <c r="T195" i="6"/>
  <c r="R195" i="6"/>
  <c r="P195" i="6"/>
  <c r="BK195" i="6"/>
  <c r="J195" i="6"/>
  <c r="BE195" i="6" s="1"/>
  <c r="BI192" i="6"/>
  <c r="BH192" i="6"/>
  <c r="BG192" i="6"/>
  <c r="BF192" i="6"/>
  <c r="T192" i="6"/>
  <c r="R192" i="6"/>
  <c r="P192" i="6"/>
  <c r="BK192" i="6"/>
  <c r="J192" i="6"/>
  <c r="BE192" i="6"/>
  <c r="BI191" i="6"/>
  <c r="BH191" i="6"/>
  <c r="BG191" i="6"/>
  <c r="BF191" i="6"/>
  <c r="T191" i="6"/>
  <c r="R191" i="6"/>
  <c r="P191" i="6"/>
  <c r="BK191" i="6"/>
  <c r="J191" i="6"/>
  <c r="BE191" i="6" s="1"/>
  <c r="BI190" i="6"/>
  <c r="BH190" i="6"/>
  <c r="BG190" i="6"/>
  <c r="BF190" i="6"/>
  <c r="T190" i="6"/>
  <c r="R190" i="6"/>
  <c r="P190" i="6"/>
  <c r="BK190" i="6"/>
  <c r="J190" i="6"/>
  <c r="BE190" i="6"/>
  <c r="BI186" i="6"/>
  <c r="BH186" i="6"/>
  <c r="BG186" i="6"/>
  <c r="BF186" i="6"/>
  <c r="T186" i="6"/>
  <c r="R186" i="6"/>
  <c r="P186" i="6"/>
  <c r="BK186" i="6"/>
  <c r="J186" i="6"/>
  <c r="BE186" i="6" s="1"/>
  <c r="BI185" i="6"/>
  <c r="BH185" i="6"/>
  <c r="BG185" i="6"/>
  <c r="BF185" i="6"/>
  <c r="T185" i="6"/>
  <c r="R185" i="6"/>
  <c r="P185" i="6"/>
  <c r="BK185" i="6"/>
  <c r="J185" i="6"/>
  <c r="BE185" i="6"/>
  <c r="BI184" i="6"/>
  <c r="BH184" i="6"/>
  <c r="BG184" i="6"/>
  <c r="BF184" i="6"/>
  <c r="T184" i="6"/>
  <c r="R184" i="6"/>
  <c r="P184" i="6"/>
  <c r="BK184" i="6"/>
  <c r="J184" i="6"/>
  <c r="BE184" i="6" s="1"/>
  <c r="BI180" i="6"/>
  <c r="BH180" i="6"/>
  <c r="BG180" i="6"/>
  <c r="BF180" i="6"/>
  <c r="T180" i="6"/>
  <c r="R180" i="6"/>
  <c r="P180" i="6"/>
  <c r="BK180" i="6"/>
  <c r="J180" i="6"/>
  <c r="BE180" i="6"/>
  <c r="BI177" i="6"/>
  <c r="BH177" i="6"/>
  <c r="BG177" i="6"/>
  <c r="BF177" i="6"/>
  <c r="T177" i="6"/>
  <c r="R177" i="6"/>
  <c r="P177" i="6"/>
  <c r="BK177" i="6"/>
  <c r="J177" i="6"/>
  <c r="BE177" i="6" s="1"/>
  <c r="BI173" i="6"/>
  <c r="BH173" i="6"/>
  <c r="BG173" i="6"/>
  <c r="BF173" i="6"/>
  <c r="T173" i="6"/>
  <c r="R173" i="6"/>
  <c r="P173" i="6"/>
  <c r="BK173" i="6"/>
  <c r="J173" i="6"/>
  <c r="BE173" i="6" s="1"/>
  <c r="BI172" i="6"/>
  <c r="BH172" i="6"/>
  <c r="BG172" i="6"/>
  <c r="BF172" i="6"/>
  <c r="T172" i="6"/>
  <c r="R172" i="6"/>
  <c r="P172" i="6"/>
  <c r="P167" i="6" s="1"/>
  <c r="BK172" i="6"/>
  <c r="J172" i="6"/>
  <c r="BE172" i="6"/>
  <c r="BI168" i="6"/>
  <c r="BH168" i="6"/>
  <c r="BG168" i="6"/>
  <c r="BF168" i="6"/>
  <c r="T168" i="6"/>
  <c r="R168" i="6"/>
  <c r="P168" i="6"/>
  <c r="BK168" i="6"/>
  <c r="J168" i="6"/>
  <c r="BE168" i="6" s="1"/>
  <c r="BI162" i="6"/>
  <c r="BH162" i="6"/>
  <c r="BG162" i="6"/>
  <c r="BF162" i="6"/>
  <c r="T162" i="6"/>
  <c r="T161" i="6"/>
  <c r="R162" i="6"/>
  <c r="R161" i="6" s="1"/>
  <c r="P162" i="6"/>
  <c r="P161" i="6"/>
  <c r="BK162" i="6"/>
  <c r="BK161" i="6" s="1"/>
  <c r="J161" i="6" s="1"/>
  <c r="J162" i="6"/>
  <c r="BE162" i="6"/>
  <c r="J62" i="6"/>
  <c r="BI158" i="6"/>
  <c r="BH158" i="6"/>
  <c r="BG158" i="6"/>
  <c r="BF158" i="6"/>
  <c r="T158" i="6"/>
  <c r="R158" i="6"/>
  <c r="P158" i="6"/>
  <c r="BK158" i="6"/>
  <c r="J158" i="6"/>
  <c r="BE158" i="6"/>
  <c r="BI153" i="6"/>
  <c r="BH153" i="6"/>
  <c r="BG153" i="6"/>
  <c r="BF153" i="6"/>
  <c r="T153" i="6"/>
  <c r="R153" i="6"/>
  <c r="P153" i="6"/>
  <c r="BK153" i="6"/>
  <c r="J153" i="6"/>
  <c r="BE153" i="6" s="1"/>
  <c r="BI147" i="6"/>
  <c r="BH147" i="6"/>
  <c r="BG147" i="6"/>
  <c r="BF147" i="6"/>
  <c r="T147" i="6"/>
  <c r="R147" i="6"/>
  <c r="P147" i="6"/>
  <c r="BK147" i="6"/>
  <c r="J147" i="6"/>
  <c r="BE147" i="6" s="1"/>
  <c r="BI144" i="6"/>
  <c r="BH144" i="6"/>
  <c r="BG144" i="6"/>
  <c r="BF144" i="6"/>
  <c r="T144" i="6"/>
  <c r="R144" i="6"/>
  <c r="P144" i="6"/>
  <c r="BK144" i="6"/>
  <c r="J144" i="6"/>
  <c r="BE144" i="6"/>
  <c r="BI141" i="6"/>
  <c r="BH141" i="6"/>
  <c r="BG141" i="6"/>
  <c r="BF141" i="6"/>
  <c r="T141" i="6"/>
  <c r="R141" i="6"/>
  <c r="P141" i="6"/>
  <c r="BK141" i="6"/>
  <c r="J141" i="6"/>
  <c r="BE141" i="6" s="1"/>
  <c r="BI138" i="6"/>
  <c r="BH138" i="6"/>
  <c r="BG138" i="6"/>
  <c r="BF138" i="6"/>
  <c r="T138" i="6"/>
  <c r="R138" i="6"/>
  <c r="P138" i="6"/>
  <c r="BK138" i="6"/>
  <c r="J138" i="6"/>
  <c r="BE138" i="6"/>
  <c r="BI134" i="6"/>
  <c r="BH134" i="6"/>
  <c r="BG134" i="6"/>
  <c r="BF134" i="6"/>
  <c r="T134" i="6"/>
  <c r="R134" i="6"/>
  <c r="P134" i="6"/>
  <c r="BK134" i="6"/>
  <c r="J134" i="6"/>
  <c r="BE134" i="6" s="1"/>
  <c r="BI129" i="6"/>
  <c r="BH129" i="6"/>
  <c r="BG129" i="6"/>
  <c r="BF129" i="6"/>
  <c r="T129" i="6"/>
  <c r="R129" i="6"/>
  <c r="P129" i="6"/>
  <c r="BK129" i="6"/>
  <c r="J129" i="6"/>
  <c r="BE129" i="6"/>
  <c r="BI124" i="6"/>
  <c r="BH124" i="6"/>
  <c r="BG124" i="6"/>
  <c r="BF124" i="6"/>
  <c r="T124" i="6"/>
  <c r="R124" i="6"/>
  <c r="P124" i="6"/>
  <c r="BK124" i="6"/>
  <c r="J124" i="6"/>
  <c r="BE124" i="6" s="1"/>
  <c r="BI121" i="6"/>
  <c r="BH121" i="6"/>
  <c r="BG121" i="6"/>
  <c r="BF121" i="6"/>
  <c r="T121" i="6"/>
  <c r="R121" i="6"/>
  <c r="P121" i="6"/>
  <c r="BK121" i="6"/>
  <c r="J121" i="6"/>
  <c r="BE121" i="6"/>
  <c r="BI118" i="6"/>
  <c r="BH118" i="6"/>
  <c r="BG118" i="6"/>
  <c r="BF118" i="6"/>
  <c r="T118" i="6"/>
  <c r="R118" i="6"/>
  <c r="P118" i="6"/>
  <c r="BK118" i="6"/>
  <c r="J118" i="6"/>
  <c r="BE118" i="6" s="1"/>
  <c r="BI113" i="6"/>
  <c r="BH113" i="6"/>
  <c r="BG113" i="6"/>
  <c r="BF113" i="6"/>
  <c r="T113" i="6"/>
  <c r="R113" i="6"/>
  <c r="P113" i="6"/>
  <c r="BK113" i="6"/>
  <c r="J113" i="6"/>
  <c r="BE113" i="6"/>
  <c r="BI109" i="6"/>
  <c r="BH109" i="6"/>
  <c r="BG109" i="6"/>
  <c r="BF109" i="6"/>
  <c r="T109" i="6"/>
  <c r="R109" i="6"/>
  <c r="P109" i="6"/>
  <c r="BK109" i="6"/>
  <c r="J109" i="6"/>
  <c r="BE109" i="6"/>
  <c r="BI106" i="6"/>
  <c r="BH106" i="6"/>
  <c r="BG106" i="6"/>
  <c r="BF106" i="6"/>
  <c r="T106" i="6"/>
  <c r="R106" i="6"/>
  <c r="P106" i="6"/>
  <c r="BK106" i="6"/>
  <c r="J106" i="6"/>
  <c r="BE106" i="6"/>
  <c r="BI103" i="6"/>
  <c r="BH103" i="6"/>
  <c r="BG103" i="6"/>
  <c r="BF103" i="6"/>
  <c r="T103" i="6"/>
  <c r="R103" i="6"/>
  <c r="P103" i="6"/>
  <c r="BK103" i="6"/>
  <c r="J103" i="6"/>
  <c r="BE103" i="6"/>
  <c r="BI100" i="6"/>
  <c r="BH100" i="6"/>
  <c r="BG100" i="6"/>
  <c r="BF100" i="6"/>
  <c r="T100" i="6"/>
  <c r="R100" i="6"/>
  <c r="P100" i="6"/>
  <c r="BK100" i="6"/>
  <c r="J100" i="6"/>
  <c r="BE100" i="6"/>
  <c r="BI95" i="6"/>
  <c r="BH95" i="6"/>
  <c r="BG95" i="6"/>
  <c r="BF95" i="6"/>
  <c r="T95" i="6"/>
  <c r="R95" i="6"/>
  <c r="P95" i="6"/>
  <c r="BK95" i="6"/>
  <c r="J95" i="6"/>
  <c r="BE95" i="6"/>
  <c r="BI94" i="6"/>
  <c r="BH94" i="6"/>
  <c r="BG94" i="6"/>
  <c r="BF94" i="6"/>
  <c r="T94" i="6"/>
  <c r="R94" i="6"/>
  <c r="P94" i="6"/>
  <c r="BK94" i="6"/>
  <c r="J94" i="6"/>
  <c r="BE94" i="6"/>
  <c r="BI91" i="6"/>
  <c r="BH91" i="6"/>
  <c r="BG91" i="6"/>
  <c r="BF91" i="6"/>
  <c r="T91" i="6"/>
  <c r="R91" i="6"/>
  <c r="P91" i="6"/>
  <c r="BK91" i="6"/>
  <c r="J91" i="6"/>
  <c r="BE91" i="6"/>
  <c r="BI90" i="6"/>
  <c r="BH90" i="6"/>
  <c r="BG90" i="6"/>
  <c r="BF90" i="6"/>
  <c r="T90" i="6"/>
  <c r="R90" i="6"/>
  <c r="P90" i="6"/>
  <c r="BK90" i="6"/>
  <c r="J90" i="6"/>
  <c r="BE90" i="6"/>
  <c r="BI87" i="6"/>
  <c r="BH87" i="6"/>
  <c r="BG87" i="6"/>
  <c r="BF87" i="6"/>
  <c r="T87" i="6"/>
  <c r="R87" i="6"/>
  <c r="P87" i="6"/>
  <c r="BK87" i="6"/>
  <c r="J87" i="6"/>
  <c r="BE87" i="6" s="1"/>
  <c r="J80" i="6"/>
  <c r="F80" i="6"/>
  <c r="F78" i="6"/>
  <c r="E76" i="6"/>
  <c r="J54" i="6"/>
  <c r="F54" i="6"/>
  <c r="F52" i="6"/>
  <c r="E50" i="6"/>
  <c r="J24" i="6"/>
  <c r="E24" i="6"/>
  <c r="J81" i="6" s="1"/>
  <c r="J23" i="6"/>
  <c r="J18" i="6"/>
  <c r="E18" i="6"/>
  <c r="F55" i="6" s="1"/>
  <c r="F81" i="6"/>
  <c r="J17" i="6"/>
  <c r="J12" i="6"/>
  <c r="J78" i="6" s="1"/>
  <c r="E7" i="6"/>
  <c r="E74" i="6" s="1"/>
  <c r="E48" i="6"/>
  <c r="J37" i="5"/>
  <c r="J36" i="5"/>
  <c r="AY58" i="1" s="1"/>
  <c r="J35" i="5"/>
  <c r="AX58" i="1"/>
  <c r="BI308" i="5"/>
  <c r="BH308" i="5"/>
  <c r="BG308" i="5"/>
  <c r="BF308" i="5"/>
  <c r="T308" i="5"/>
  <c r="T307" i="5" s="1"/>
  <c r="R308" i="5"/>
  <c r="R307" i="5" s="1"/>
  <c r="P308" i="5"/>
  <c r="P307" i="5" s="1"/>
  <c r="BK308" i="5"/>
  <c r="BK307" i="5" s="1"/>
  <c r="J307" i="5" s="1"/>
  <c r="J64" i="5" s="1"/>
  <c r="J308" i="5"/>
  <c r="BE308" i="5" s="1"/>
  <c r="BI303" i="5"/>
  <c r="BH303" i="5"/>
  <c r="BG303" i="5"/>
  <c r="BF303" i="5"/>
  <c r="T303" i="5"/>
  <c r="R303" i="5"/>
  <c r="P303" i="5"/>
  <c r="BK303" i="5"/>
  <c r="J303" i="5"/>
  <c r="BE303" i="5" s="1"/>
  <c r="BI299" i="5"/>
  <c r="BH299" i="5"/>
  <c r="BG299" i="5"/>
  <c r="BF299" i="5"/>
  <c r="T299" i="5"/>
  <c r="R299" i="5"/>
  <c r="P299" i="5"/>
  <c r="BK299" i="5"/>
  <c r="J299" i="5"/>
  <c r="BE299" i="5" s="1"/>
  <c r="BI295" i="5"/>
  <c r="BH295" i="5"/>
  <c r="BG295" i="5"/>
  <c r="BF295" i="5"/>
  <c r="T295" i="5"/>
  <c r="R295" i="5"/>
  <c r="P295" i="5"/>
  <c r="BK295" i="5"/>
  <c r="J295" i="5"/>
  <c r="BE295" i="5" s="1"/>
  <c r="BI291" i="5"/>
  <c r="BH291" i="5"/>
  <c r="BG291" i="5"/>
  <c r="BF291" i="5"/>
  <c r="T291" i="5"/>
  <c r="R291" i="5"/>
  <c r="P291" i="5"/>
  <c r="BK291" i="5"/>
  <c r="J291" i="5"/>
  <c r="BE291" i="5" s="1"/>
  <c r="BI287" i="5"/>
  <c r="BH287" i="5"/>
  <c r="BG287" i="5"/>
  <c r="BF287" i="5"/>
  <c r="T287" i="5"/>
  <c r="R287" i="5"/>
  <c r="P287" i="5"/>
  <c r="BK287" i="5"/>
  <c r="J287" i="5"/>
  <c r="BE287" i="5" s="1"/>
  <c r="BI286" i="5"/>
  <c r="BH286" i="5"/>
  <c r="BG286" i="5"/>
  <c r="BF286" i="5"/>
  <c r="T286" i="5"/>
  <c r="R286" i="5"/>
  <c r="P286" i="5"/>
  <c r="BK286" i="5"/>
  <c r="J286" i="5"/>
  <c r="BE286" i="5" s="1"/>
  <c r="BI285" i="5"/>
  <c r="BH285" i="5"/>
  <c r="BG285" i="5"/>
  <c r="BF285" i="5"/>
  <c r="T285" i="5"/>
  <c r="R285" i="5"/>
  <c r="P285" i="5"/>
  <c r="BK285" i="5"/>
  <c r="J285" i="5"/>
  <c r="BE285" i="5" s="1"/>
  <c r="BI281" i="5"/>
  <c r="BH281" i="5"/>
  <c r="BG281" i="5"/>
  <c r="BF281" i="5"/>
  <c r="T281" i="5"/>
  <c r="R281" i="5"/>
  <c r="P281" i="5"/>
  <c r="BK281" i="5"/>
  <c r="J281" i="5"/>
  <c r="BE281" i="5"/>
  <c r="BI278" i="5"/>
  <c r="BH278" i="5"/>
  <c r="BG278" i="5"/>
  <c r="BF278" i="5"/>
  <c r="T278" i="5"/>
  <c r="R278" i="5"/>
  <c r="P278" i="5"/>
  <c r="BK278" i="5"/>
  <c r="J278" i="5"/>
  <c r="BE278" i="5" s="1"/>
  <c r="BI275" i="5"/>
  <c r="BH275" i="5"/>
  <c r="BG275" i="5"/>
  <c r="BF275" i="5"/>
  <c r="T275" i="5"/>
  <c r="R275" i="5"/>
  <c r="P275" i="5"/>
  <c r="BK275" i="5"/>
  <c r="J275" i="5"/>
  <c r="BE275" i="5" s="1"/>
  <c r="BI272" i="5"/>
  <c r="BH272" i="5"/>
  <c r="BG272" i="5"/>
  <c r="BF272" i="5"/>
  <c r="T272" i="5"/>
  <c r="R272" i="5"/>
  <c r="P272" i="5"/>
  <c r="BK272" i="5"/>
  <c r="J272" i="5"/>
  <c r="BE272" i="5" s="1"/>
  <c r="BI271" i="5"/>
  <c r="BH271" i="5"/>
  <c r="BG271" i="5"/>
  <c r="BF271" i="5"/>
  <c r="T271" i="5"/>
  <c r="R271" i="5"/>
  <c r="P271" i="5"/>
  <c r="BK271" i="5"/>
  <c r="J271" i="5"/>
  <c r="BE271" i="5"/>
  <c r="BI270" i="5"/>
  <c r="BH270" i="5"/>
  <c r="BG270" i="5"/>
  <c r="BF270" i="5"/>
  <c r="T270" i="5"/>
  <c r="R270" i="5"/>
  <c r="P270" i="5"/>
  <c r="BK270" i="5"/>
  <c r="J270" i="5"/>
  <c r="BE270" i="5" s="1"/>
  <c r="BI266" i="5"/>
  <c r="BH266" i="5"/>
  <c r="BG266" i="5"/>
  <c r="BF266" i="5"/>
  <c r="T266" i="5"/>
  <c r="R266" i="5"/>
  <c r="P266" i="5"/>
  <c r="BK266" i="5"/>
  <c r="J266" i="5"/>
  <c r="BE266" i="5" s="1"/>
  <c r="BI265" i="5"/>
  <c r="BH265" i="5"/>
  <c r="BG265" i="5"/>
  <c r="BF265" i="5"/>
  <c r="T265" i="5"/>
  <c r="R265" i="5"/>
  <c r="P265" i="5"/>
  <c r="BK265" i="5"/>
  <c r="J265" i="5"/>
  <c r="BE265" i="5" s="1"/>
  <c r="BI264" i="5"/>
  <c r="BH264" i="5"/>
  <c r="BG264" i="5"/>
  <c r="BF264" i="5"/>
  <c r="T264" i="5"/>
  <c r="R264" i="5"/>
  <c r="P264" i="5"/>
  <c r="BK264" i="5"/>
  <c r="J264" i="5"/>
  <c r="BE264" i="5"/>
  <c r="BI263" i="5"/>
  <c r="BH263" i="5"/>
  <c r="BG263" i="5"/>
  <c r="BF263" i="5"/>
  <c r="T263" i="5"/>
  <c r="R263" i="5"/>
  <c r="P263" i="5"/>
  <c r="BK263" i="5"/>
  <c r="J263" i="5"/>
  <c r="BE263" i="5" s="1"/>
  <c r="BI259" i="5"/>
  <c r="BH259" i="5"/>
  <c r="BG259" i="5"/>
  <c r="BF259" i="5"/>
  <c r="T259" i="5"/>
  <c r="R259" i="5"/>
  <c r="P259" i="5"/>
  <c r="BK259" i="5"/>
  <c r="J259" i="5"/>
  <c r="BE259" i="5" s="1"/>
  <c r="BI258" i="5"/>
  <c r="BH258" i="5"/>
  <c r="BG258" i="5"/>
  <c r="BF258" i="5"/>
  <c r="T258" i="5"/>
  <c r="R258" i="5"/>
  <c r="P258" i="5"/>
  <c r="BK258" i="5"/>
  <c r="J258" i="5"/>
  <c r="BE258" i="5" s="1"/>
  <c r="BI254" i="5"/>
  <c r="BH254" i="5"/>
  <c r="BG254" i="5"/>
  <c r="BF254" i="5"/>
  <c r="T254" i="5"/>
  <c r="R254" i="5"/>
  <c r="P254" i="5"/>
  <c r="BK254" i="5"/>
  <c r="J254" i="5"/>
  <c r="BE254" i="5" s="1"/>
  <c r="BI253" i="5"/>
  <c r="BH253" i="5"/>
  <c r="BG253" i="5"/>
  <c r="BF253" i="5"/>
  <c r="T253" i="5"/>
  <c r="R253" i="5"/>
  <c r="P253" i="5"/>
  <c r="BK253" i="5"/>
  <c r="J253" i="5"/>
  <c r="BE253" i="5" s="1"/>
  <c r="BI249" i="5"/>
  <c r="BH249" i="5"/>
  <c r="BG249" i="5"/>
  <c r="BF249" i="5"/>
  <c r="T249" i="5"/>
  <c r="R249" i="5"/>
  <c r="P249" i="5"/>
  <c r="BK249" i="5"/>
  <c r="J249" i="5"/>
  <c r="BE249" i="5" s="1"/>
  <c r="BI248" i="5"/>
  <c r="BH248" i="5"/>
  <c r="BG248" i="5"/>
  <c r="BF248" i="5"/>
  <c r="T248" i="5"/>
  <c r="R248" i="5"/>
  <c r="P248" i="5"/>
  <c r="BK248" i="5"/>
  <c r="J248" i="5"/>
  <c r="BE248" i="5" s="1"/>
  <c r="BI247" i="5"/>
  <c r="BH247" i="5"/>
  <c r="BG247" i="5"/>
  <c r="BF247" i="5"/>
  <c r="T247" i="5"/>
  <c r="R247" i="5"/>
  <c r="P247" i="5"/>
  <c r="BK247" i="5"/>
  <c r="J247" i="5"/>
  <c r="BE247" i="5"/>
  <c r="BI243" i="5"/>
  <c r="BH243" i="5"/>
  <c r="BG243" i="5"/>
  <c r="BF243" i="5"/>
  <c r="T243" i="5"/>
  <c r="R243" i="5"/>
  <c r="P243" i="5"/>
  <c r="BK243" i="5"/>
  <c r="J243" i="5"/>
  <c r="BE243" i="5" s="1"/>
  <c r="BI242" i="5"/>
  <c r="BH242" i="5"/>
  <c r="BG242" i="5"/>
  <c r="BF242" i="5"/>
  <c r="T242" i="5"/>
  <c r="R242" i="5"/>
  <c r="P242" i="5"/>
  <c r="BK242" i="5"/>
  <c r="J242" i="5"/>
  <c r="BE242" i="5" s="1"/>
  <c r="BI239" i="5"/>
  <c r="BH239" i="5"/>
  <c r="BG239" i="5"/>
  <c r="BF239" i="5"/>
  <c r="T239" i="5"/>
  <c r="R239" i="5"/>
  <c r="P239" i="5"/>
  <c r="BK239" i="5"/>
  <c r="J239" i="5"/>
  <c r="BE239" i="5" s="1"/>
  <c r="BI235" i="5"/>
  <c r="BH235" i="5"/>
  <c r="BG235" i="5"/>
  <c r="BF235" i="5"/>
  <c r="T235" i="5"/>
  <c r="R235" i="5"/>
  <c r="P235" i="5"/>
  <c r="BK235" i="5"/>
  <c r="J235" i="5"/>
  <c r="BE235" i="5"/>
  <c r="BI232" i="5"/>
  <c r="BH232" i="5"/>
  <c r="BG232" i="5"/>
  <c r="BF232" i="5"/>
  <c r="T232" i="5"/>
  <c r="R232" i="5"/>
  <c r="P232" i="5"/>
  <c r="BK232" i="5"/>
  <c r="J232" i="5"/>
  <c r="BE232" i="5" s="1"/>
  <c r="BI228" i="5"/>
  <c r="BH228" i="5"/>
  <c r="BG228" i="5"/>
  <c r="BF228" i="5"/>
  <c r="T228" i="5"/>
  <c r="R228" i="5"/>
  <c r="P228" i="5"/>
  <c r="BK228" i="5"/>
  <c r="J228" i="5"/>
  <c r="BE228" i="5" s="1"/>
  <c r="BI225" i="5"/>
  <c r="BH225" i="5"/>
  <c r="BG225" i="5"/>
  <c r="BF225" i="5"/>
  <c r="T225" i="5"/>
  <c r="R225" i="5"/>
  <c r="P225" i="5"/>
  <c r="BK225" i="5"/>
  <c r="J225" i="5"/>
  <c r="BE225" i="5" s="1"/>
  <c r="BI221" i="5"/>
  <c r="BH221" i="5"/>
  <c r="BG221" i="5"/>
  <c r="BF221" i="5"/>
  <c r="T221" i="5"/>
  <c r="R221" i="5"/>
  <c r="P221" i="5"/>
  <c r="BK221" i="5"/>
  <c r="J221" i="5"/>
  <c r="BE221" i="5"/>
  <c r="BI220" i="5"/>
  <c r="BH220" i="5"/>
  <c r="BG220" i="5"/>
  <c r="BF220" i="5"/>
  <c r="T220" i="5"/>
  <c r="R220" i="5"/>
  <c r="P220" i="5"/>
  <c r="BK220" i="5"/>
  <c r="J220" i="5"/>
  <c r="BE220" i="5" s="1"/>
  <c r="BI216" i="5"/>
  <c r="BH216" i="5"/>
  <c r="BG216" i="5"/>
  <c r="BF216" i="5"/>
  <c r="T216" i="5"/>
  <c r="R216" i="5"/>
  <c r="P216" i="5"/>
  <c r="BK216" i="5"/>
  <c r="J216" i="5"/>
  <c r="BE216" i="5" s="1"/>
  <c r="BI215" i="5"/>
  <c r="BH215" i="5"/>
  <c r="BG215" i="5"/>
  <c r="BF215" i="5"/>
  <c r="T215" i="5"/>
  <c r="R215" i="5"/>
  <c r="P215" i="5"/>
  <c r="BK215" i="5"/>
  <c r="J215" i="5"/>
  <c r="BE215" i="5" s="1"/>
  <c r="BI211" i="5"/>
  <c r="BH211" i="5"/>
  <c r="BG211" i="5"/>
  <c r="BF211" i="5"/>
  <c r="T211" i="5"/>
  <c r="R211" i="5"/>
  <c r="P211" i="5"/>
  <c r="BK211" i="5"/>
  <c r="J211" i="5"/>
  <c r="BE211" i="5"/>
  <c r="BI207" i="5"/>
  <c r="BH207" i="5"/>
  <c r="BG207" i="5"/>
  <c r="BF207" i="5"/>
  <c r="T207" i="5"/>
  <c r="T196" i="5" s="1"/>
  <c r="R207" i="5"/>
  <c r="P207" i="5"/>
  <c r="BK207" i="5"/>
  <c r="J207" i="5"/>
  <c r="BE207" i="5"/>
  <c r="BI204" i="5"/>
  <c r="BH204" i="5"/>
  <c r="BG204" i="5"/>
  <c r="BF204" i="5"/>
  <c r="T204" i="5"/>
  <c r="R204" i="5"/>
  <c r="P204" i="5"/>
  <c r="BK204" i="5"/>
  <c r="J204" i="5"/>
  <c r="BE204" i="5" s="1"/>
  <c r="BI197" i="5"/>
  <c r="BH197" i="5"/>
  <c r="BG197" i="5"/>
  <c r="BF197" i="5"/>
  <c r="T197" i="5"/>
  <c r="R197" i="5"/>
  <c r="P197" i="5"/>
  <c r="P196" i="5" s="1"/>
  <c r="BK197" i="5"/>
  <c r="J197" i="5"/>
  <c r="BE197" i="5"/>
  <c r="BI193" i="5"/>
  <c r="BH193" i="5"/>
  <c r="BG193" i="5"/>
  <c r="BF193" i="5"/>
  <c r="T193" i="5"/>
  <c r="R193" i="5"/>
  <c r="P193" i="5"/>
  <c r="BK193" i="5"/>
  <c r="J193" i="5"/>
  <c r="BE193" i="5" s="1"/>
  <c r="BI186" i="5"/>
  <c r="BH186" i="5"/>
  <c r="BG186" i="5"/>
  <c r="BF186" i="5"/>
  <c r="T186" i="5"/>
  <c r="R186" i="5"/>
  <c r="P186" i="5"/>
  <c r="BK186" i="5"/>
  <c r="J186" i="5"/>
  <c r="BE186" i="5" s="1"/>
  <c r="BI181" i="5"/>
  <c r="BH181" i="5"/>
  <c r="BG181" i="5"/>
  <c r="BF181" i="5"/>
  <c r="T181" i="5"/>
  <c r="R181" i="5"/>
  <c r="P181" i="5"/>
  <c r="BK181" i="5"/>
  <c r="J181" i="5"/>
  <c r="BE181" i="5"/>
  <c r="BI173" i="5"/>
  <c r="BH173" i="5"/>
  <c r="BG173" i="5"/>
  <c r="BF173" i="5"/>
  <c r="T173" i="5"/>
  <c r="R173" i="5"/>
  <c r="P173" i="5"/>
  <c r="BK173" i="5"/>
  <c r="J173" i="5"/>
  <c r="BE173" i="5" s="1"/>
  <c r="BI170" i="5"/>
  <c r="BH170" i="5"/>
  <c r="BG170" i="5"/>
  <c r="BF170" i="5"/>
  <c r="T170" i="5"/>
  <c r="R170" i="5"/>
  <c r="P170" i="5"/>
  <c r="BK170" i="5"/>
  <c r="J170" i="5"/>
  <c r="BE170" i="5" s="1"/>
  <c r="BI167" i="5"/>
  <c r="BH167" i="5"/>
  <c r="BG167" i="5"/>
  <c r="BF167" i="5"/>
  <c r="T167" i="5"/>
  <c r="R167" i="5"/>
  <c r="P167" i="5"/>
  <c r="BK167" i="5"/>
  <c r="J167" i="5"/>
  <c r="BE167" i="5" s="1"/>
  <c r="BI164" i="5"/>
  <c r="BH164" i="5"/>
  <c r="BG164" i="5"/>
  <c r="BF164" i="5"/>
  <c r="T164" i="5"/>
  <c r="R164" i="5"/>
  <c r="P164" i="5"/>
  <c r="BK164" i="5"/>
  <c r="J164" i="5"/>
  <c r="BE164" i="5"/>
  <c r="BI160" i="5"/>
  <c r="BH160" i="5"/>
  <c r="BG160" i="5"/>
  <c r="BF160" i="5"/>
  <c r="T160" i="5"/>
  <c r="R160" i="5"/>
  <c r="P160" i="5"/>
  <c r="BK160" i="5"/>
  <c r="J160" i="5"/>
  <c r="BE160" i="5" s="1"/>
  <c r="BI155" i="5"/>
  <c r="BH155" i="5"/>
  <c r="BG155" i="5"/>
  <c r="BF155" i="5"/>
  <c r="T155" i="5"/>
  <c r="R155" i="5"/>
  <c r="P155" i="5"/>
  <c r="BK155" i="5"/>
  <c r="J155" i="5"/>
  <c r="BE155" i="5" s="1"/>
  <c r="BI147" i="5"/>
  <c r="BH147" i="5"/>
  <c r="BG147" i="5"/>
  <c r="BF147" i="5"/>
  <c r="T147" i="5"/>
  <c r="R147" i="5"/>
  <c r="P147" i="5"/>
  <c r="BK147" i="5"/>
  <c r="J147" i="5"/>
  <c r="BE147" i="5" s="1"/>
  <c r="BI144" i="5"/>
  <c r="BH144" i="5"/>
  <c r="BG144" i="5"/>
  <c r="BF144" i="5"/>
  <c r="T144" i="5"/>
  <c r="R144" i="5"/>
  <c r="P144" i="5"/>
  <c r="BK144" i="5"/>
  <c r="J144" i="5"/>
  <c r="BE144" i="5" s="1"/>
  <c r="BI141" i="5"/>
  <c r="BH141" i="5"/>
  <c r="BG141" i="5"/>
  <c r="BF141" i="5"/>
  <c r="T141" i="5"/>
  <c r="R141" i="5"/>
  <c r="P141" i="5"/>
  <c r="BK141" i="5"/>
  <c r="J141" i="5"/>
  <c r="BE141" i="5" s="1"/>
  <c r="BI134" i="5"/>
  <c r="BH134" i="5"/>
  <c r="BG134" i="5"/>
  <c r="BF134" i="5"/>
  <c r="T134" i="5"/>
  <c r="R134" i="5"/>
  <c r="P134" i="5"/>
  <c r="BK134" i="5"/>
  <c r="J134" i="5"/>
  <c r="BE134" i="5" s="1"/>
  <c r="BI131" i="5"/>
  <c r="BH131" i="5"/>
  <c r="BG131" i="5"/>
  <c r="BF131" i="5"/>
  <c r="T131" i="5"/>
  <c r="R131" i="5"/>
  <c r="P131" i="5"/>
  <c r="BK131" i="5"/>
  <c r="J131" i="5"/>
  <c r="BE131" i="5" s="1"/>
  <c r="BI128" i="5"/>
  <c r="BH128" i="5"/>
  <c r="BG128" i="5"/>
  <c r="BF128" i="5"/>
  <c r="T128" i="5"/>
  <c r="R128" i="5"/>
  <c r="P128" i="5"/>
  <c r="BK128" i="5"/>
  <c r="J128" i="5"/>
  <c r="BE128" i="5"/>
  <c r="BI125" i="5"/>
  <c r="BH125" i="5"/>
  <c r="BG125" i="5"/>
  <c r="BF125" i="5"/>
  <c r="T125" i="5"/>
  <c r="R125" i="5"/>
  <c r="P125" i="5"/>
  <c r="BK125" i="5"/>
  <c r="J125" i="5"/>
  <c r="BE125" i="5" s="1"/>
  <c r="BI113" i="5"/>
  <c r="BH113" i="5"/>
  <c r="BG113" i="5"/>
  <c r="BF113" i="5"/>
  <c r="T113" i="5"/>
  <c r="R113" i="5"/>
  <c r="P113" i="5"/>
  <c r="BK113" i="5"/>
  <c r="J113" i="5"/>
  <c r="BE113" i="5" s="1"/>
  <c r="BI109" i="5"/>
  <c r="BH109" i="5"/>
  <c r="BG109" i="5"/>
  <c r="BF109" i="5"/>
  <c r="T109" i="5"/>
  <c r="R109" i="5"/>
  <c r="P109" i="5"/>
  <c r="BK109" i="5"/>
  <c r="J109" i="5"/>
  <c r="BE109" i="5"/>
  <c r="BI108" i="5"/>
  <c r="BH108" i="5"/>
  <c r="BG108" i="5"/>
  <c r="BF108" i="5"/>
  <c r="T108" i="5"/>
  <c r="R108" i="5"/>
  <c r="P108" i="5"/>
  <c r="BK108" i="5"/>
  <c r="J108" i="5"/>
  <c r="BE108" i="5" s="1"/>
  <c r="BI105" i="5"/>
  <c r="BH105" i="5"/>
  <c r="BG105" i="5"/>
  <c r="BF105" i="5"/>
  <c r="T105" i="5"/>
  <c r="R105" i="5"/>
  <c r="P105" i="5"/>
  <c r="BK105" i="5"/>
  <c r="J105" i="5"/>
  <c r="BE105" i="5" s="1"/>
  <c r="BI104" i="5"/>
  <c r="BH104" i="5"/>
  <c r="BG104" i="5"/>
  <c r="BF104" i="5"/>
  <c r="T104" i="5"/>
  <c r="R104" i="5"/>
  <c r="P104" i="5"/>
  <c r="BK104" i="5"/>
  <c r="J104" i="5"/>
  <c r="BE104" i="5" s="1"/>
  <c r="BI101" i="5"/>
  <c r="BH101" i="5"/>
  <c r="BG101" i="5"/>
  <c r="BF101" i="5"/>
  <c r="T101" i="5"/>
  <c r="R101" i="5"/>
  <c r="P101" i="5"/>
  <c r="BK101" i="5"/>
  <c r="J101" i="5"/>
  <c r="BE101" i="5" s="1"/>
  <c r="BI100" i="5"/>
  <c r="BH100" i="5"/>
  <c r="BG100" i="5"/>
  <c r="BF100" i="5"/>
  <c r="T100" i="5"/>
  <c r="R100" i="5"/>
  <c r="P100" i="5"/>
  <c r="BK100" i="5"/>
  <c r="J100" i="5"/>
  <c r="BE100" i="5"/>
  <c r="BI97" i="5"/>
  <c r="BH97" i="5"/>
  <c r="BG97" i="5"/>
  <c r="BF97" i="5"/>
  <c r="T97" i="5"/>
  <c r="R97" i="5"/>
  <c r="P97" i="5"/>
  <c r="BK97" i="5"/>
  <c r="J97" i="5"/>
  <c r="BE97" i="5" s="1"/>
  <c r="BI96" i="5"/>
  <c r="BH96" i="5"/>
  <c r="BG96" i="5"/>
  <c r="BF96" i="5"/>
  <c r="T96" i="5"/>
  <c r="R96" i="5"/>
  <c r="P96" i="5"/>
  <c r="BK96" i="5"/>
  <c r="J96" i="5"/>
  <c r="BE96" i="5" s="1"/>
  <c r="BI95" i="5"/>
  <c r="BH95" i="5"/>
  <c r="BG95" i="5"/>
  <c r="BF95" i="5"/>
  <c r="T95" i="5"/>
  <c r="R95" i="5"/>
  <c r="P95" i="5"/>
  <c r="BK95" i="5"/>
  <c r="J95" i="5"/>
  <c r="BE95" i="5"/>
  <c r="BI91" i="5"/>
  <c r="BH91" i="5"/>
  <c r="BG91" i="5"/>
  <c r="BF91" i="5"/>
  <c r="T91" i="5"/>
  <c r="R91" i="5"/>
  <c r="P91" i="5"/>
  <c r="BK91" i="5"/>
  <c r="J91" i="5"/>
  <c r="BE91" i="5" s="1"/>
  <c r="BI90" i="5"/>
  <c r="BH90" i="5"/>
  <c r="BG90" i="5"/>
  <c r="BF90" i="5"/>
  <c r="T90" i="5"/>
  <c r="R90" i="5"/>
  <c r="P90" i="5"/>
  <c r="BK90" i="5"/>
  <c r="J90" i="5"/>
  <c r="BE90" i="5" s="1"/>
  <c r="BI87" i="5"/>
  <c r="BH87" i="5"/>
  <c r="F36" i="5" s="1"/>
  <c r="BC58" i="1" s="1"/>
  <c r="BG87" i="5"/>
  <c r="BF87" i="5"/>
  <c r="T87" i="5"/>
  <c r="R87" i="5"/>
  <c r="P87" i="5"/>
  <c r="BK87" i="5"/>
  <c r="J87" i="5"/>
  <c r="BE87" i="5"/>
  <c r="J80" i="5"/>
  <c r="F80" i="5"/>
  <c r="F78" i="5"/>
  <c r="E76" i="5"/>
  <c r="J54" i="5"/>
  <c r="F54" i="5"/>
  <c r="F52" i="5"/>
  <c r="E50" i="5"/>
  <c r="J24" i="5"/>
  <c r="E24" i="5"/>
  <c r="J81" i="5"/>
  <c r="J55" i="5"/>
  <c r="J23" i="5"/>
  <c r="J18" i="5"/>
  <c r="E18" i="5"/>
  <c r="F81" i="5"/>
  <c r="F55" i="5"/>
  <c r="J17" i="5"/>
  <c r="J12" i="5"/>
  <c r="E7" i="5"/>
  <c r="E74" i="5" s="1"/>
  <c r="J37" i="4"/>
  <c r="J36" i="4"/>
  <c r="AY57" i="1"/>
  <c r="J35" i="4"/>
  <c r="AX57" i="1" s="1"/>
  <c r="BI384" i="4"/>
  <c r="BH384" i="4"/>
  <c r="BG384" i="4"/>
  <c r="BF384" i="4"/>
  <c r="T384" i="4"/>
  <c r="T383" i="4"/>
  <c r="R384" i="4"/>
  <c r="R383" i="4" s="1"/>
  <c r="P384" i="4"/>
  <c r="P383" i="4" s="1"/>
  <c r="BK384" i="4"/>
  <c r="BK383" i="4" s="1"/>
  <c r="J383" i="4" s="1"/>
  <c r="J65" i="4" s="1"/>
  <c r="J384" i="4"/>
  <c r="BE384" i="4" s="1"/>
  <c r="BI379" i="4"/>
  <c r="BH379" i="4"/>
  <c r="BG379" i="4"/>
  <c r="BF379" i="4"/>
  <c r="T379" i="4"/>
  <c r="R379" i="4"/>
  <c r="P379" i="4"/>
  <c r="BK379" i="4"/>
  <c r="J379" i="4"/>
  <c r="BE379" i="4" s="1"/>
  <c r="BI375" i="4"/>
  <c r="BH375" i="4"/>
  <c r="BG375" i="4"/>
  <c r="BF375" i="4"/>
  <c r="T375" i="4"/>
  <c r="R375" i="4"/>
  <c r="P375" i="4"/>
  <c r="BK375" i="4"/>
  <c r="J375" i="4"/>
  <c r="BE375" i="4" s="1"/>
  <c r="BI371" i="4"/>
  <c r="BH371" i="4"/>
  <c r="BG371" i="4"/>
  <c r="BF371" i="4"/>
  <c r="T371" i="4"/>
  <c r="R371" i="4"/>
  <c r="P371" i="4"/>
  <c r="BK371" i="4"/>
  <c r="J371" i="4"/>
  <c r="BE371" i="4"/>
  <c r="BI367" i="4"/>
  <c r="BH367" i="4"/>
  <c r="BG367" i="4"/>
  <c r="BF367" i="4"/>
  <c r="T367" i="4"/>
  <c r="R367" i="4"/>
  <c r="P367" i="4"/>
  <c r="BK367" i="4"/>
  <c r="J367" i="4"/>
  <c r="BE367" i="4"/>
  <c r="BI363" i="4"/>
  <c r="BH363" i="4"/>
  <c r="BG363" i="4"/>
  <c r="BF363" i="4"/>
  <c r="T363" i="4"/>
  <c r="R363" i="4"/>
  <c r="P363" i="4"/>
  <c r="BK363" i="4"/>
  <c r="J363" i="4"/>
  <c r="BE363" i="4" s="1"/>
  <c r="BI359" i="4"/>
  <c r="BH359" i="4"/>
  <c r="BG359" i="4"/>
  <c r="BF359" i="4"/>
  <c r="T359" i="4"/>
  <c r="R359" i="4"/>
  <c r="P359" i="4"/>
  <c r="BK359" i="4"/>
  <c r="J359" i="4"/>
  <c r="BE359" i="4" s="1"/>
  <c r="BI355" i="4"/>
  <c r="BH355" i="4"/>
  <c r="BG355" i="4"/>
  <c r="BF355" i="4"/>
  <c r="T355" i="4"/>
  <c r="R355" i="4"/>
  <c r="P355" i="4"/>
  <c r="BK355" i="4"/>
  <c r="J355" i="4"/>
  <c r="BE355" i="4"/>
  <c r="BI354" i="4"/>
  <c r="BH354" i="4"/>
  <c r="BG354" i="4"/>
  <c r="BF354" i="4"/>
  <c r="T354" i="4"/>
  <c r="R354" i="4"/>
  <c r="P354" i="4"/>
  <c r="BK354" i="4"/>
  <c r="J354" i="4"/>
  <c r="BE354" i="4"/>
  <c r="BI353" i="4"/>
  <c r="BH353" i="4"/>
  <c r="BG353" i="4"/>
  <c r="BF353" i="4"/>
  <c r="T353" i="4"/>
  <c r="R353" i="4"/>
  <c r="P353" i="4"/>
  <c r="BK353" i="4"/>
  <c r="J353" i="4"/>
  <c r="BE353" i="4" s="1"/>
  <c r="BI349" i="4"/>
  <c r="BH349" i="4"/>
  <c r="BG349" i="4"/>
  <c r="BF349" i="4"/>
  <c r="T349" i="4"/>
  <c r="R349" i="4"/>
  <c r="P349" i="4"/>
  <c r="BK349" i="4"/>
  <c r="J349" i="4"/>
  <c r="BE349" i="4" s="1"/>
  <c r="BI348" i="4"/>
  <c r="BH348" i="4"/>
  <c r="BG348" i="4"/>
  <c r="BF348" i="4"/>
  <c r="T348" i="4"/>
  <c r="R348" i="4"/>
  <c r="P348" i="4"/>
  <c r="BK348" i="4"/>
  <c r="J348" i="4"/>
  <c r="BE348" i="4"/>
  <c r="BI347" i="4"/>
  <c r="BH347" i="4"/>
  <c r="BG347" i="4"/>
  <c r="BF347" i="4"/>
  <c r="T347" i="4"/>
  <c r="R347" i="4"/>
  <c r="P347" i="4"/>
  <c r="BK347" i="4"/>
  <c r="J347" i="4"/>
  <c r="BE347" i="4"/>
  <c r="BI343" i="4"/>
  <c r="BH343" i="4"/>
  <c r="BG343" i="4"/>
  <c r="BF343" i="4"/>
  <c r="T343" i="4"/>
  <c r="R343" i="4"/>
  <c r="P343" i="4"/>
  <c r="BK343" i="4"/>
  <c r="J343" i="4"/>
  <c r="BE343" i="4" s="1"/>
  <c r="BI340" i="4"/>
  <c r="BH340" i="4"/>
  <c r="BG340" i="4"/>
  <c r="BF340" i="4"/>
  <c r="T340" i="4"/>
  <c r="R340" i="4"/>
  <c r="P340" i="4"/>
  <c r="BK340" i="4"/>
  <c r="J340" i="4"/>
  <c r="BE340" i="4" s="1"/>
  <c r="BI337" i="4"/>
  <c r="BH337" i="4"/>
  <c r="BG337" i="4"/>
  <c r="BF337" i="4"/>
  <c r="T337" i="4"/>
  <c r="R337" i="4"/>
  <c r="P337" i="4"/>
  <c r="BK337" i="4"/>
  <c r="J337" i="4"/>
  <c r="BE337" i="4"/>
  <c r="BI334" i="4"/>
  <c r="BH334" i="4"/>
  <c r="BG334" i="4"/>
  <c r="BF334" i="4"/>
  <c r="T334" i="4"/>
  <c r="R334" i="4"/>
  <c r="P334" i="4"/>
  <c r="BK334" i="4"/>
  <c r="J334" i="4"/>
  <c r="BE334" i="4"/>
  <c r="BI333" i="4"/>
  <c r="BH333" i="4"/>
  <c r="BG333" i="4"/>
  <c r="BF333" i="4"/>
  <c r="T333" i="4"/>
  <c r="R333" i="4"/>
  <c r="P333" i="4"/>
  <c r="BK333" i="4"/>
  <c r="J333" i="4"/>
  <c r="BE333" i="4" s="1"/>
  <c r="BI332" i="4"/>
  <c r="BH332" i="4"/>
  <c r="BG332" i="4"/>
  <c r="BF332" i="4"/>
  <c r="T332" i="4"/>
  <c r="R332" i="4"/>
  <c r="P332" i="4"/>
  <c r="BK332" i="4"/>
  <c r="J332" i="4"/>
  <c r="BE332" i="4" s="1"/>
  <c r="BI328" i="4"/>
  <c r="BH328" i="4"/>
  <c r="BG328" i="4"/>
  <c r="BF328" i="4"/>
  <c r="T328" i="4"/>
  <c r="R328" i="4"/>
  <c r="P328" i="4"/>
  <c r="BK328" i="4"/>
  <c r="J328" i="4"/>
  <c r="BE328" i="4"/>
  <c r="BI327" i="4"/>
  <c r="BH327" i="4"/>
  <c r="BG327" i="4"/>
  <c r="BF327" i="4"/>
  <c r="T327" i="4"/>
  <c r="R327" i="4"/>
  <c r="P327" i="4"/>
  <c r="BK327" i="4"/>
  <c r="J327" i="4"/>
  <c r="BE327" i="4"/>
  <c r="BI326" i="4"/>
  <c r="BH326" i="4"/>
  <c r="BG326" i="4"/>
  <c r="BF326" i="4"/>
  <c r="T326" i="4"/>
  <c r="R326" i="4"/>
  <c r="P326" i="4"/>
  <c r="BK326" i="4"/>
  <c r="J326" i="4"/>
  <c r="BE326" i="4" s="1"/>
  <c r="BI322" i="4"/>
  <c r="BH322" i="4"/>
  <c r="BG322" i="4"/>
  <c r="BF322" i="4"/>
  <c r="T322" i="4"/>
  <c r="R322" i="4"/>
  <c r="P322" i="4"/>
  <c r="BK322" i="4"/>
  <c r="J322" i="4"/>
  <c r="BE322" i="4" s="1"/>
  <c r="BI321" i="4"/>
  <c r="BH321" i="4"/>
  <c r="BG321" i="4"/>
  <c r="BF321" i="4"/>
  <c r="T321" i="4"/>
  <c r="R321" i="4"/>
  <c r="P321" i="4"/>
  <c r="BK321" i="4"/>
  <c r="J321" i="4"/>
  <c r="BE321" i="4"/>
  <c r="BI320" i="4"/>
  <c r="BH320" i="4"/>
  <c r="BG320" i="4"/>
  <c r="BF320" i="4"/>
  <c r="T320" i="4"/>
  <c r="R320" i="4"/>
  <c r="P320" i="4"/>
  <c r="BK320" i="4"/>
  <c r="J320" i="4"/>
  <c r="BE320" i="4"/>
  <c r="BI316" i="4"/>
  <c r="BH316" i="4"/>
  <c r="BG316" i="4"/>
  <c r="BF316" i="4"/>
  <c r="T316" i="4"/>
  <c r="R316" i="4"/>
  <c r="P316" i="4"/>
  <c r="BK316" i="4"/>
  <c r="J316" i="4"/>
  <c r="BE316" i="4" s="1"/>
  <c r="BI315" i="4"/>
  <c r="BH315" i="4"/>
  <c r="BG315" i="4"/>
  <c r="BF315" i="4"/>
  <c r="T315" i="4"/>
  <c r="R315" i="4"/>
  <c r="P315" i="4"/>
  <c r="BK315" i="4"/>
  <c r="J315" i="4"/>
  <c r="BE315" i="4" s="1"/>
  <c r="BI314" i="4"/>
  <c r="BH314" i="4"/>
  <c r="BG314" i="4"/>
  <c r="BF314" i="4"/>
  <c r="T314" i="4"/>
  <c r="R314" i="4"/>
  <c r="P314" i="4"/>
  <c r="BK314" i="4"/>
  <c r="J314" i="4"/>
  <c r="BE314" i="4"/>
  <c r="BI313" i="4"/>
  <c r="BH313" i="4"/>
  <c r="BG313" i="4"/>
  <c r="BF313" i="4"/>
  <c r="T313" i="4"/>
  <c r="R313" i="4"/>
  <c r="P313" i="4"/>
  <c r="BK313" i="4"/>
  <c r="J313" i="4"/>
  <c r="BE313" i="4"/>
  <c r="BI309" i="4"/>
  <c r="BH309" i="4"/>
  <c r="BG309" i="4"/>
  <c r="BF309" i="4"/>
  <c r="T309" i="4"/>
  <c r="R309" i="4"/>
  <c r="P309" i="4"/>
  <c r="BK309" i="4"/>
  <c r="J309" i="4"/>
  <c r="BE309" i="4" s="1"/>
  <c r="BI308" i="4"/>
  <c r="BH308" i="4"/>
  <c r="BG308" i="4"/>
  <c r="BF308" i="4"/>
  <c r="T308" i="4"/>
  <c r="R308" i="4"/>
  <c r="P308" i="4"/>
  <c r="BK308" i="4"/>
  <c r="J308" i="4"/>
  <c r="BE308" i="4" s="1"/>
  <c r="BI307" i="4"/>
  <c r="BH307" i="4"/>
  <c r="BG307" i="4"/>
  <c r="BF307" i="4"/>
  <c r="T307" i="4"/>
  <c r="R307" i="4"/>
  <c r="P307" i="4"/>
  <c r="BK307" i="4"/>
  <c r="J307" i="4"/>
  <c r="BE307" i="4"/>
  <c r="BI306" i="4"/>
  <c r="BH306" i="4"/>
  <c r="BG306" i="4"/>
  <c r="BF306" i="4"/>
  <c r="T306" i="4"/>
  <c r="R306" i="4"/>
  <c r="P306" i="4"/>
  <c r="BK306" i="4"/>
  <c r="J306" i="4"/>
  <c r="BE306" i="4"/>
  <c r="BI302" i="4"/>
  <c r="BH302" i="4"/>
  <c r="BG302" i="4"/>
  <c r="BF302" i="4"/>
  <c r="T302" i="4"/>
  <c r="R302" i="4"/>
  <c r="P302" i="4"/>
  <c r="BK302" i="4"/>
  <c r="J302" i="4"/>
  <c r="BE302" i="4" s="1"/>
  <c r="BI301" i="4"/>
  <c r="BH301" i="4"/>
  <c r="BG301" i="4"/>
  <c r="BF301" i="4"/>
  <c r="T301" i="4"/>
  <c r="R301" i="4"/>
  <c r="P301" i="4"/>
  <c r="BK301" i="4"/>
  <c r="J301" i="4"/>
  <c r="BE301" i="4" s="1"/>
  <c r="BI300" i="4"/>
  <c r="BH300" i="4"/>
  <c r="BG300" i="4"/>
  <c r="BF300" i="4"/>
  <c r="T300" i="4"/>
  <c r="R300" i="4"/>
  <c r="P300" i="4"/>
  <c r="BK300" i="4"/>
  <c r="J300" i="4"/>
  <c r="BE300" i="4"/>
  <c r="BI296" i="4"/>
  <c r="BH296" i="4"/>
  <c r="BG296" i="4"/>
  <c r="BF296" i="4"/>
  <c r="T296" i="4"/>
  <c r="R296" i="4"/>
  <c r="P296" i="4"/>
  <c r="BK296" i="4"/>
  <c r="J296" i="4"/>
  <c r="BE296" i="4"/>
  <c r="BI295" i="4"/>
  <c r="BH295" i="4"/>
  <c r="BG295" i="4"/>
  <c r="BF295" i="4"/>
  <c r="T295" i="4"/>
  <c r="R295" i="4"/>
  <c r="P295" i="4"/>
  <c r="BK295" i="4"/>
  <c r="J295" i="4"/>
  <c r="BE295" i="4" s="1"/>
  <c r="BI291" i="4"/>
  <c r="BH291" i="4"/>
  <c r="BG291" i="4"/>
  <c r="BF291" i="4"/>
  <c r="T291" i="4"/>
  <c r="R291" i="4"/>
  <c r="P291" i="4"/>
  <c r="BK291" i="4"/>
  <c r="J291" i="4"/>
  <c r="BE291" i="4" s="1"/>
  <c r="BI290" i="4"/>
  <c r="BH290" i="4"/>
  <c r="BG290" i="4"/>
  <c r="BF290" i="4"/>
  <c r="T290" i="4"/>
  <c r="R290" i="4"/>
  <c r="P290" i="4"/>
  <c r="BK290" i="4"/>
  <c r="J290" i="4"/>
  <c r="BE290" i="4"/>
  <c r="BI286" i="4"/>
  <c r="BH286" i="4"/>
  <c r="BG286" i="4"/>
  <c r="BF286" i="4"/>
  <c r="T286" i="4"/>
  <c r="R286" i="4"/>
  <c r="P286" i="4"/>
  <c r="BK286" i="4"/>
  <c r="J286" i="4"/>
  <c r="BE286" i="4"/>
  <c r="BI285" i="4"/>
  <c r="BH285" i="4"/>
  <c r="BG285" i="4"/>
  <c r="BF285" i="4"/>
  <c r="T285" i="4"/>
  <c r="R285" i="4"/>
  <c r="P285" i="4"/>
  <c r="BK285" i="4"/>
  <c r="J285" i="4"/>
  <c r="BE285" i="4" s="1"/>
  <c r="BI282" i="4"/>
  <c r="BH282" i="4"/>
  <c r="BG282" i="4"/>
  <c r="BF282" i="4"/>
  <c r="T282" i="4"/>
  <c r="R282" i="4"/>
  <c r="P282" i="4"/>
  <c r="BK282" i="4"/>
  <c r="J282" i="4"/>
  <c r="BE282" i="4" s="1"/>
  <c r="BI278" i="4"/>
  <c r="BH278" i="4"/>
  <c r="BG278" i="4"/>
  <c r="BF278" i="4"/>
  <c r="T278" i="4"/>
  <c r="R278" i="4"/>
  <c r="P278" i="4"/>
  <c r="BK278" i="4"/>
  <c r="J278" i="4"/>
  <c r="BE278" i="4"/>
  <c r="BI275" i="4"/>
  <c r="BH275" i="4"/>
  <c r="BG275" i="4"/>
  <c r="BF275" i="4"/>
  <c r="T275" i="4"/>
  <c r="R275" i="4"/>
  <c r="P275" i="4"/>
  <c r="BK275" i="4"/>
  <c r="J275" i="4"/>
  <c r="BE275" i="4"/>
  <c r="BI271" i="4"/>
  <c r="BH271" i="4"/>
  <c r="BG271" i="4"/>
  <c r="BF271" i="4"/>
  <c r="T271" i="4"/>
  <c r="R271" i="4"/>
  <c r="P271" i="4"/>
  <c r="BK271" i="4"/>
  <c r="J271" i="4"/>
  <c r="BE271" i="4" s="1"/>
  <c r="BI268" i="4"/>
  <c r="BH268" i="4"/>
  <c r="BG268" i="4"/>
  <c r="BF268" i="4"/>
  <c r="T268" i="4"/>
  <c r="R268" i="4"/>
  <c r="P268" i="4"/>
  <c r="BK268" i="4"/>
  <c r="J268" i="4"/>
  <c r="BE268" i="4" s="1"/>
  <c r="BI264" i="4"/>
  <c r="BH264" i="4"/>
  <c r="BG264" i="4"/>
  <c r="BF264" i="4"/>
  <c r="T264" i="4"/>
  <c r="R264" i="4"/>
  <c r="P264" i="4"/>
  <c r="BK264" i="4"/>
  <c r="J264" i="4"/>
  <c r="BE264" i="4"/>
  <c r="BI261" i="4"/>
  <c r="BH261" i="4"/>
  <c r="BG261" i="4"/>
  <c r="BF261" i="4"/>
  <c r="T261" i="4"/>
  <c r="R261" i="4"/>
  <c r="P261" i="4"/>
  <c r="BK261" i="4"/>
  <c r="J261" i="4"/>
  <c r="BE261" i="4"/>
  <c r="BI257" i="4"/>
  <c r="BH257" i="4"/>
  <c r="BG257" i="4"/>
  <c r="BF257" i="4"/>
  <c r="T257" i="4"/>
  <c r="R257" i="4"/>
  <c r="P257" i="4"/>
  <c r="BK257" i="4"/>
  <c r="J257" i="4"/>
  <c r="BE257" i="4"/>
  <c r="BI256" i="4"/>
  <c r="BH256" i="4"/>
  <c r="BG256" i="4"/>
  <c r="BF256" i="4"/>
  <c r="T256" i="4"/>
  <c r="R256" i="4"/>
  <c r="P256" i="4"/>
  <c r="BK256" i="4"/>
  <c r="J256" i="4"/>
  <c r="BE256" i="4" s="1"/>
  <c r="BI252" i="4"/>
  <c r="BH252" i="4"/>
  <c r="BG252" i="4"/>
  <c r="BF252" i="4"/>
  <c r="T252" i="4"/>
  <c r="R252" i="4"/>
  <c r="P252" i="4"/>
  <c r="BK252" i="4"/>
  <c r="J252" i="4"/>
  <c r="BE252" i="4" s="1"/>
  <c r="BI251" i="4"/>
  <c r="BH251" i="4"/>
  <c r="BG251" i="4"/>
  <c r="BF251" i="4"/>
  <c r="T251" i="4"/>
  <c r="R251" i="4"/>
  <c r="P251" i="4"/>
  <c r="BK251" i="4"/>
  <c r="J251" i="4"/>
  <c r="BE251" i="4"/>
  <c r="BI250" i="4"/>
  <c r="BH250" i="4"/>
  <c r="BG250" i="4"/>
  <c r="BF250" i="4"/>
  <c r="T250" i="4"/>
  <c r="R250" i="4"/>
  <c r="P250" i="4"/>
  <c r="BK250" i="4"/>
  <c r="J250" i="4"/>
  <c r="BE250" i="4" s="1"/>
  <c r="BI249" i="4"/>
  <c r="BH249" i="4"/>
  <c r="BG249" i="4"/>
  <c r="BF249" i="4"/>
  <c r="T249" i="4"/>
  <c r="R249" i="4"/>
  <c r="P249" i="4"/>
  <c r="BK249" i="4"/>
  <c r="J249" i="4"/>
  <c r="BE249" i="4" s="1"/>
  <c r="BI248" i="4"/>
  <c r="BH248" i="4"/>
  <c r="BG248" i="4"/>
  <c r="BF248" i="4"/>
  <c r="T248" i="4"/>
  <c r="R248" i="4"/>
  <c r="P248" i="4"/>
  <c r="BK248" i="4"/>
  <c r="J248" i="4"/>
  <c r="BE248" i="4" s="1"/>
  <c r="BI247" i="4"/>
  <c r="BH247" i="4"/>
  <c r="BG247" i="4"/>
  <c r="BF247" i="4"/>
  <c r="T247" i="4"/>
  <c r="R247" i="4"/>
  <c r="P247" i="4"/>
  <c r="BK247" i="4"/>
  <c r="J247" i="4"/>
  <c r="BE247" i="4"/>
  <c r="BI243" i="4"/>
  <c r="BH243" i="4"/>
  <c r="BG243" i="4"/>
  <c r="BF243" i="4"/>
  <c r="T243" i="4"/>
  <c r="T242" i="4" s="1"/>
  <c r="R243" i="4"/>
  <c r="P243" i="4"/>
  <c r="BK243" i="4"/>
  <c r="J243" i="4"/>
  <c r="BE243" i="4" s="1"/>
  <c r="BI239" i="4"/>
  <c r="BH239" i="4"/>
  <c r="BG239" i="4"/>
  <c r="BF239" i="4"/>
  <c r="T239" i="4"/>
  <c r="R239" i="4"/>
  <c r="P239" i="4"/>
  <c r="BK239" i="4"/>
  <c r="BK227" i="4" s="1"/>
  <c r="J227" i="4" s="1"/>
  <c r="J63" i="4" s="1"/>
  <c r="J239" i="4"/>
  <c r="BE239" i="4"/>
  <c r="BI236" i="4"/>
  <c r="BH236" i="4"/>
  <c r="BG236" i="4"/>
  <c r="BF236" i="4"/>
  <c r="T236" i="4"/>
  <c r="R236" i="4"/>
  <c r="P236" i="4"/>
  <c r="BK236" i="4"/>
  <c r="J236" i="4"/>
  <c r="BE236" i="4" s="1"/>
  <c r="BI228" i="4"/>
  <c r="BH228" i="4"/>
  <c r="BG228" i="4"/>
  <c r="BF228" i="4"/>
  <c r="T228" i="4"/>
  <c r="R228" i="4"/>
  <c r="P228" i="4"/>
  <c r="P227" i="4"/>
  <c r="BK228" i="4"/>
  <c r="J228" i="4"/>
  <c r="BE228" i="4"/>
  <c r="BI224" i="4"/>
  <c r="BH224" i="4"/>
  <c r="BG224" i="4"/>
  <c r="BF224" i="4"/>
  <c r="T224" i="4"/>
  <c r="R224" i="4"/>
  <c r="P224" i="4"/>
  <c r="P219" i="4" s="1"/>
  <c r="BK224" i="4"/>
  <c r="BK219" i="4" s="1"/>
  <c r="J219" i="4" s="1"/>
  <c r="J62" i="4" s="1"/>
  <c r="J224" i="4"/>
  <c r="BE224" i="4"/>
  <c r="BI220" i="4"/>
  <c r="BH220" i="4"/>
  <c r="BG220" i="4"/>
  <c r="BF220" i="4"/>
  <c r="T220" i="4"/>
  <c r="T219" i="4" s="1"/>
  <c r="R220" i="4"/>
  <c r="R219" i="4" s="1"/>
  <c r="P220" i="4"/>
  <c r="BK220" i="4"/>
  <c r="J220" i="4"/>
  <c r="BE220" i="4" s="1"/>
  <c r="BI216" i="4"/>
  <c r="BH216" i="4"/>
  <c r="BG216" i="4"/>
  <c r="BF216" i="4"/>
  <c r="T216" i="4"/>
  <c r="R216" i="4"/>
  <c r="P216" i="4"/>
  <c r="BK216" i="4"/>
  <c r="J216" i="4"/>
  <c r="BE216" i="4"/>
  <c r="BI208" i="4"/>
  <c r="BH208" i="4"/>
  <c r="BG208" i="4"/>
  <c r="BF208" i="4"/>
  <c r="T208" i="4"/>
  <c r="R208" i="4"/>
  <c r="P208" i="4"/>
  <c r="BK208" i="4"/>
  <c r="J208" i="4"/>
  <c r="BE208" i="4"/>
  <c r="BI203" i="4"/>
  <c r="BH203" i="4"/>
  <c r="BG203" i="4"/>
  <c r="BF203" i="4"/>
  <c r="T203" i="4"/>
  <c r="R203" i="4"/>
  <c r="P203" i="4"/>
  <c r="BK203" i="4"/>
  <c r="J203" i="4"/>
  <c r="BE203" i="4" s="1"/>
  <c r="BI195" i="4"/>
  <c r="BH195" i="4"/>
  <c r="BG195" i="4"/>
  <c r="BF195" i="4"/>
  <c r="T195" i="4"/>
  <c r="R195" i="4"/>
  <c r="P195" i="4"/>
  <c r="BK195" i="4"/>
  <c r="J195" i="4"/>
  <c r="BE195" i="4"/>
  <c r="BI192" i="4"/>
  <c r="BH192" i="4"/>
  <c r="BG192" i="4"/>
  <c r="BF192" i="4"/>
  <c r="T192" i="4"/>
  <c r="R192" i="4"/>
  <c r="P192" i="4"/>
  <c r="BK192" i="4"/>
  <c r="J192" i="4"/>
  <c r="BE192" i="4" s="1"/>
  <c r="BI189" i="4"/>
  <c r="BH189" i="4"/>
  <c r="BG189" i="4"/>
  <c r="BF189" i="4"/>
  <c r="T189" i="4"/>
  <c r="R189" i="4"/>
  <c r="P189" i="4"/>
  <c r="BK189" i="4"/>
  <c r="J189" i="4"/>
  <c r="BE189" i="4"/>
  <c r="BI186" i="4"/>
  <c r="BH186" i="4"/>
  <c r="BG186" i="4"/>
  <c r="BF186" i="4"/>
  <c r="T186" i="4"/>
  <c r="R186" i="4"/>
  <c r="P186" i="4"/>
  <c r="BK186" i="4"/>
  <c r="J186" i="4"/>
  <c r="BE186" i="4" s="1"/>
  <c r="BI182" i="4"/>
  <c r="BH182" i="4"/>
  <c r="BG182" i="4"/>
  <c r="BF182" i="4"/>
  <c r="T182" i="4"/>
  <c r="R182" i="4"/>
  <c r="P182" i="4"/>
  <c r="BK182" i="4"/>
  <c r="J182" i="4"/>
  <c r="BE182" i="4"/>
  <c r="BI177" i="4"/>
  <c r="BH177" i="4"/>
  <c r="BG177" i="4"/>
  <c r="BF177" i="4"/>
  <c r="T177" i="4"/>
  <c r="R177" i="4"/>
  <c r="P177" i="4"/>
  <c r="BK177" i="4"/>
  <c r="J177" i="4"/>
  <c r="BE177" i="4" s="1"/>
  <c r="BI169" i="4"/>
  <c r="BH169" i="4"/>
  <c r="BG169" i="4"/>
  <c r="BF169" i="4"/>
  <c r="T169" i="4"/>
  <c r="R169" i="4"/>
  <c r="P169" i="4"/>
  <c r="BK169" i="4"/>
  <c r="J169" i="4"/>
  <c r="BE169" i="4"/>
  <c r="BI166" i="4"/>
  <c r="BH166" i="4"/>
  <c r="BG166" i="4"/>
  <c r="BF166" i="4"/>
  <c r="T166" i="4"/>
  <c r="R166" i="4"/>
  <c r="P166" i="4"/>
  <c r="BK166" i="4"/>
  <c r="J166" i="4"/>
  <c r="BE166" i="4" s="1"/>
  <c r="BI163" i="4"/>
  <c r="BH163" i="4"/>
  <c r="BG163" i="4"/>
  <c r="BF163" i="4"/>
  <c r="T163" i="4"/>
  <c r="R163" i="4"/>
  <c r="P163" i="4"/>
  <c r="BK163" i="4"/>
  <c r="J163" i="4"/>
  <c r="BE163" i="4" s="1"/>
  <c r="BI156" i="4"/>
  <c r="BH156" i="4"/>
  <c r="BG156" i="4"/>
  <c r="BF156" i="4"/>
  <c r="T156" i="4"/>
  <c r="R156" i="4"/>
  <c r="P156" i="4"/>
  <c r="BK156" i="4"/>
  <c r="J156" i="4"/>
  <c r="BE156" i="4"/>
  <c r="BI152" i="4"/>
  <c r="BH152" i="4"/>
  <c r="BG152" i="4"/>
  <c r="BF152" i="4"/>
  <c r="T152" i="4"/>
  <c r="R152" i="4"/>
  <c r="P152" i="4"/>
  <c r="BK152" i="4"/>
  <c r="J152" i="4"/>
  <c r="BE152" i="4" s="1"/>
  <c r="BI149" i="4"/>
  <c r="BH149" i="4"/>
  <c r="BG149" i="4"/>
  <c r="BF149" i="4"/>
  <c r="T149" i="4"/>
  <c r="R149" i="4"/>
  <c r="P149" i="4"/>
  <c r="BK149" i="4"/>
  <c r="J149" i="4"/>
  <c r="BE149" i="4" s="1"/>
  <c r="BI146" i="4"/>
  <c r="BH146" i="4"/>
  <c r="BG146" i="4"/>
  <c r="BF146" i="4"/>
  <c r="T146" i="4"/>
  <c r="R146" i="4"/>
  <c r="P146" i="4"/>
  <c r="BK146" i="4"/>
  <c r="J146" i="4"/>
  <c r="BE146" i="4"/>
  <c r="BI143" i="4"/>
  <c r="BH143" i="4"/>
  <c r="BG143" i="4"/>
  <c r="BF143" i="4"/>
  <c r="T143" i="4"/>
  <c r="R143" i="4"/>
  <c r="P143" i="4"/>
  <c r="BK143" i="4"/>
  <c r="J143" i="4"/>
  <c r="BE143" i="4"/>
  <c r="BI129" i="4"/>
  <c r="BH129" i="4"/>
  <c r="BG129" i="4"/>
  <c r="BF129" i="4"/>
  <c r="T129" i="4"/>
  <c r="R129" i="4"/>
  <c r="P129" i="4"/>
  <c r="BK129" i="4"/>
  <c r="J129" i="4"/>
  <c r="BE129" i="4"/>
  <c r="BI126" i="4"/>
  <c r="BH126" i="4"/>
  <c r="BG126" i="4"/>
  <c r="BF126" i="4"/>
  <c r="T126" i="4"/>
  <c r="R126" i="4"/>
  <c r="P126" i="4"/>
  <c r="BK126" i="4"/>
  <c r="J126" i="4"/>
  <c r="BE126" i="4" s="1"/>
  <c r="BI123" i="4"/>
  <c r="BH123" i="4"/>
  <c r="BG123" i="4"/>
  <c r="BF123" i="4"/>
  <c r="T123" i="4"/>
  <c r="R123" i="4"/>
  <c r="P123" i="4"/>
  <c r="BK123" i="4"/>
  <c r="J123" i="4"/>
  <c r="BE123" i="4"/>
  <c r="BI120" i="4"/>
  <c r="BH120" i="4"/>
  <c r="BG120" i="4"/>
  <c r="BF120" i="4"/>
  <c r="T120" i="4"/>
  <c r="R120" i="4"/>
  <c r="P120" i="4"/>
  <c r="BK120" i="4"/>
  <c r="J120" i="4"/>
  <c r="BE120" i="4" s="1"/>
  <c r="BI114" i="4"/>
  <c r="BH114" i="4"/>
  <c r="BG114" i="4"/>
  <c r="BF114" i="4"/>
  <c r="T114" i="4"/>
  <c r="R114" i="4"/>
  <c r="P114" i="4"/>
  <c r="BK114" i="4"/>
  <c r="J114" i="4"/>
  <c r="BE114" i="4"/>
  <c r="BI110" i="4"/>
  <c r="BH110" i="4"/>
  <c r="BG110" i="4"/>
  <c r="BF110" i="4"/>
  <c r="T110" i="4"/>
  <c r="R110" i="4"/>
  <c r="P110" i="4"/>
  <c r="BK110" i="4"/>
  <c r="J110" i="4"/>
  <c r="BE110" i="4" s="1"/>
  <c r="BI109" i="4"/>
  <c r="BH109" i="4"/>
  <c r="BG109" i="4"/>
  <c r="BF109" i="4"/>
  <c r="T109" i="4"/>
  <c r="R109" i="4"/>
  <c r="P109" i="4"/>
  <c r="BK109" i="4"/>
  <c r="J109" i="4"/>
  <c r="BE109" i="4"/>
  <c r="BI106" i="4"/>
  <c r="BH106" i="4"/>
  <c r="BG106" i="4"/>
  <c r="BF106" i="4"/>
  <c r="T106" i="4"/>
  <c r="R106" i="4"/>
  <c r="P106" i="4"/>
  <c r="BK106" i="4"/>
  <c r="J106" i="4"/>
  <c r="BE106" i="4"/>
  <c r="BI105" i="4"/>
  <c r="BH105" i="4"/>
  <c r="BG105" i="4"/>
  <c r="BF105" i="4"/>
  <c r="T105" i="4"/>
  <c r="R105" i="4"/>
  <c r="P105" i="4"/>
  <c r="BK105" i="4"/>
  <c r="J105" i="4"/>
  <c r="BE105" i="4"/>
  <c r="BI102" i="4"/>
  <c r="BH102" i="4"/>
  <c r="BG102" i="4"/>
  <c r="BF102" i="4"/>
  <c r="T102" i="4"/>
  <c r="R102" i="4"/>
  <c r="P102" i="4"/>
  <c r="BK102" i="4"/>
  <c r="J102" i="4"/>
  <c r="BE102" i="4" s="1"/>
  <c r="BI101" i="4"/>
  <c r="BH101" i="4"/>
  <c r="BG101" i="4"/>
  <c r="BF101" i="4"/>
  <c r="T101" i="4"/>
  <c r="R101" i="4"/>
  <c r="P101" i="4"/>
  <c r="BK101" i="4"/>
  <c r="J101" i="4"/>
  <c r="BE101" i="4" s="1"/>
  <c r="BI98" i="4"/>
  <c r="BH98" i="4"/>
  <c r="BG98" i="4"/>
  <c r="BF98" i="4"/>
  <c r="T98" i="4"/>
  <c r="R98" i="4"/>
  <c r="P98" i="4"/>
  <c r="BK98" i="4"/>
  <c r="J98" i="4"/>
  <c r="BE98" i="4"/>
  <c r="BI97" i="4"/>
  <c r="BH97" i="4"/>
  <c r="BG97" i="4"/>
  <c r="BF97" i="4"/>
  <c r="T97" i="4"/>
  <c r="R97" i="4"/>
  <c r="P97" i="4"/>
  <c r="BK97" i="4"/>
  <c r="J97" i="4"/>
  <c r="BE97" i="4" s="1"/>
  <c r="BI96" i="4"/>
  <c r="BH96" i="4"/>
  <c r="BG96" i="4"/>
  <c r="BF96" i="4"/>
  <c r="T96" i="4"/>
  <c r="R96" i="4"/>
  <c r="P96" i="4"/>
  <c r="BK96" i="4"/>
  <c r="J96" i="4"/>
  <c r="BE96" i="4" s="1"/>
  <c r="BI92" i="4"/>
  <c r="BH92" i="4"/>
  <c r="BG92" i="4"/>
  <c r="BF92" i="4"/>
  <c r="T92" i="4"/>
  <c r="R92" i="4"/>
  <c r="P92" i="4"/>
  <c r="BK92" i="4"/>
  <c r="J92" i="4"/>
  <c r="BE92" i="4"/>
  <c r="BI91" i="4"/>
  <c r="BH91" i="4"/>
  <c r="BG91" i="4"/>
  <c r="BF91" i="4"/>
  <c r="T91" i="4"/>
  <c r="R91" i="4"/>
  <c r="P91" i="4"/>
  <c r="BK91" i="4"/>
  <c r="J91" i="4"/>
  <c r="BE91" i="4"/>
  <c r="BI88" i="4"/>
  <c r="BH88" i="4"/>
  <c r="BG88" i="4"/>
  <c r="BF88" i="4"/>
  <c r="T88" i="4"/>
  <c r="R88" i="4"/>
  <c r="P88" i="4"/>
  <c r="BK88" i="4"/>
  <c r="J88" i="4"/>
  <c r="BE88" i="4" s="1"/>
  <c r="J81" i="4"/>
  <c r="F81" i="4"/>
  <c r="F79" i="4"/>
  <c r="E77" i="4"/>
  <c r="J54" i="4"/>
  <c r="F54" i="4"/>
  <c r="F52" i="4"/>
  <c r="E50" i="4"/>
  <c r="J24" i="4"/>
  <c r="E24" i="4"/>
  <c r="J82" i="4" s="1"/>
  <c r="J23" i="4"/>
  <c r="J18" i="4"/>
  <c r="E18" i="4"/>
  <c r="J17" i="4"/>
  <c r="J12" i="4"/>
  <c r="E7" i="4"/>
  <c r="E75" i="4" s="1"/>
  <c r="E48" i="4"/>
  <c r="J37" i="3"/>
  <c r="J36" i="3"/>
  <c r="AY56" i="1" s="1"/>
  <c r="J35" i="3"/>
  <c r="AX56" i="1"/>
  <c r="BI331" i="3"/>
  <c r="BH331" i="3"/>
  <c r="BG331" i="3"/>
  <c r="BF331" i="3"/>
  <c r="T331" i="3"/>
  <c r="T330" i="3" s="1"/>
  <c r="R331" i="3"/>
  <c r="R330" i="3"/>
  <c r="P331" i="3"/>
  <c r="P330" i="3" s="1"/>
  <c r="BK331" i="3"/>
  <c r="BK330" i="3" s="1"/>
  <c r="J330" i="3" s="1"/>
  <c r="J64" i="3" s="1"/>
  <c r="J331" i="3"/>
  <c r="BE331" i="3"/>
  <c r="BI326" i="3"/>
  <c r="BH326" i="3"/>
  <c r="BG326" i="3"/>
  <c r="BF326" i="3"/>
  <c r="T326" i="3"/>
  <c r="R326" i="3"/>
  <c r="P326" i="3"/>
  <c r="BK326" i="3"/>
  <c r="J326" i="3"/>
  <c r="BE326" i="3" s="1"/>
  <c r="BI322" i="3"/>
  <c r="BH322" i="3"/>
  <c r="BG322" i="3"/>
  <c r="BF322" i="3"/>
  <c r="T322" i="3"/>
  <c r="R322" i="3"/>
  <c r="P322" i="3"/>
  <c r="BK322" i="3"/>
  <c r="J322" i="3"/>
  <c r="BE322" i="3" s="1"/>
  <c r="BI318" i="3"/>
  <c r="BH318" i="3"/>
  <c r="BG318" i="3"/>
  <c r="BF318" i="3"/>
  <c r="T318" i="3"/>
  <c r="R318" i="3"/>
  <c r="P318" i="3"/>
  <c r="BK318" i="3"/>
  <c r="J318" i="3"/>
  <c r="BE318" i="3" s="1"/>
  <c r="BI314" i="3"/>
  <c r="BH314" i="3"/>
  <c r="BG314" i="3"/>
  <c r="BF314" i="3"/>
  <c r="T314" i="3"/>
  <c r="R314" i="3"/>
  <c r="P314" i="3"/>
  <c r="BK314" i="3"/>
  <c r="J314" i="3"/>
  <c r="BE314" i="3"/>
  <c r="BI310" i="3"/>
  <c r="BH310" i="3"/>
  <c r="BG310" i="3"/>
  <c r="BF310" i="3"/>
  <c r="T310" i="3"/>
  <c r="R310" i="3"/>
  <c r="P310" i="3"/>
  <c r="BK310" i="3"/>
  <c r="J310" i="3"/>
  <c r="BE310" i="3" s="1"/>
  <c r="BI309" i="3"/>
  <c r="BH309" i="3"/>
  <c r="BG309" i="3"/>
  <c r="BF309" i="3"/>
  <c r="T309" i="3"/>
  <c r="R309" i="3"/>
  <c r="P309" i="3"/>
  <c r="BK309" i="3"/>
  <c r="J309" i="3"/>
  <c r="BE309" i="3" s="1"/>
  <c r="BI308" i="3"/>
  <c r="BH308" i="3"/>
  <c r="BG308" i="3"/>
  <c r="BF308" i="3"/>
  <c r="T308" i="3"/>
  <c r="R308" i="3"/>
  <c r="P308" i="3"/>
  <c r="BK308" i="3"/>
  <c r="J308" i="3"/>
  <c r="BE308" i="3" s="1"/>
  <c r="BI304" i="3"/>
  <c r="BH304" i="3"/>
  <c r="BG304" i="3"/>
  <c r="BF304" i="3"/>
  <c r="T304" i="3"/>
  <c r="R304" i="3"/>
  <c r="P304" i="3"/>
  <c r="BK304" i="3"/>
  <c r="J304" i="3"/>
  <c r="BE304" i="3" s="1"/>
  <c r="BI303" i="3"/>
  <c r="BH303" i="3"/>
  <c r="BG303" i="3"/>
  <c r="BF303" i="3"/>
  <c r="T303" i="3"/>
  <c r="R303" i="3"/>
  <c r="P303" i="3"/>
  <c r="BK303" i="3"/>
  <c r="J303" i="3"/>
  <c r="BE303" i="3" s="1"/>
  <c r="BI302" i="3"/>
  <c r="BH302" i="3"/>
  <c r="BG302" i="3"/>
  <c r="BF302" i="3"/>
  <c r="T302" i="3"/>
  <c r="R302" i="3"/>
  <c r="P302" i="3"/>
  <c r="BK302" i="3"/>
  <c r="J302" i="3"/>
  <c r="BE302" i="3" s="1"/>
  <c r="BI298" i="3"/>
  <c r="BH298" i="3"/>
  <c r="BG298" i="3"/>
  <c r="BF298" i="3"/>
  <c r="T298" i="3"/>
  <c r="R298" i="3"/>
  <c r="P298" i="3"/>
  <c r="BK298" i="3"/>
  <c r="J298" i="3"/>
  <c r="BE298" i="3" s="1"/>
  <c r="BI295" i="3"/>
  <c r="BH295" i="3"/>
  <c r="BG295" i="3"/>
  <c r="BF295" i="3"/>
  <c r="T295" i="3"/>
  <c r="R295" i="3"/>
  <c r="P295" i="3"/>
  <c r="BK295" i="3"/>
  <c r="J295" i="3"/>
  <c r="BE295" i="3"/>
  <c r="BI292" i="3"/>
  <c r="BH292" i="3"/>
  <c r="BG292" i="3"/>
  <c r="BF292" i="3"/>
  <c r="T292" i="3"/>
  <c r="R292" i="3"/>
  <c r="P292" i="3"/>
  <c r="BK292" i="3"/>
  <c r="J292" i="3"/>
  <c r="BE292" i="3" s="1"/>
  <c r="BI289" i="3"/>
  <c r="BH289" i="3"/>
  <c r="BG289" i="3"/>
  <c r="BF289" i="3"/>
  <c r="T289" i="3"/>
  <c r="R289" i="3"/>
  <c r="P289" i="3"/>
  <c r="BK289" i="3"/>
  <c r="J289" i="3"/>
  <c r="BE289" i="3" s="1"/>
  <c r="BI288" i="3"/>
  <c r="BH288" i="3"/>
  <c r="BG288" i="3"/>
  <c r="BF288" i="3"/>
  <c r="T288" i="3"/>
  <c r="R288" i="3"/>
  <c r="P288" i="3"/>
  <c r="BK288" i="3"/>
  <c r="J288" i="3"/>
  <c r="BE288" i="3" s="1"/>
  <c r="BI287" i="3"/>
  <c r="BH287" i="3"/>
  <c r="BG287" i="3"/>
  <c r="BF287" i="3"/>
  <c r="T287" i="3"/>
  <c r="R287" i="3"/>
  <c r="P287" i="3"/>
  <c r="BK287" i="3"/>
  <c r="J287" i="3"/>
  <c r="BE287" i="3"/>
  <c r="BI283" i="3"/>
  <c r="BH283" i="3"/>
  <c r="BG283" i="3"/>
  <c r="BF283" i="3"/>
  <c r="T283" i="3"/>
  <c r="R283" i="3"/>
  <c r="P283" i="3"/>
  <c r="BK283" i="3"/>
  <c r="J283" i="3"/>
  <c r="BE283" i="3" s="1"/>
  <c r="BI282" i="3"/>
  <c r="BH282" i="3"/>
  <c r="BG282" i="3"/>
  <c r="BF282" i="3"/>
  <c r="T282" i="3"/>
  <c r="R282" i="3"/>
  <c r="P282" i="3"/>
  <c r="BK282" i="3"/>
  <c r="J282" i="3"/>
  <c r="BE282" i="3" s="1"/>
  <c r="BI281" i="3"/>
  <c r="BH281" i="3"/>
  <c r="BG281" i="3"/>
  <c r="BF281" i="3"/>
  <c r="T281" i="3"/>
  <c r="R281" i="3"/>
  <c r="P281" i="3"/>
  <c r="BK281" i="3"/>
  <c r="J281" i="3"/>
  <c r="BE281" i="3" s="1"/>
  <c r="BI277" i="3"/>
  <c r="BH277" i="3"/>
  <c r="BG277" i="3"/>
  <c r="BF277" i="3"/>
  <c r="T277" i="3"/>
  <c r="R277" i="3"/>
  <c r="P277" i="3"/>
  <c r="BK277" i="3"/>
  <c r="J277" i="3"/>
  <c r="BE277" i="3"/>
  <c r="BI276" i="3"/>
  <c r="BH276" i="3"/>
  <c r="BG276" i="3"/>
  <c r="BF276" i="3"/>
  <c r="T276" i="3"/>
  <c r="R276" i="3"/>
  <c r="P276" i="3"/>
  <c r="BK276" i="3"/>
  <c r="J276" i="3"/>
  <c r="BE276" i="3" s="1"/>
  <c r="BI275" i="3"/>
  <c r="BH275" i="3"/>
  <c r="BG275" i="3"/>
  <c r="BF275" i="3"/>
  <c r="T275" i="3"/>
  <c r="R275" i="3"/>
  <c r="P275" i="3"/>
  <c r="BK275" i="3"/>
  <c r="J275" i="3"/>
  <c r="BE275" i="3" s="1"/>
  <c r="BI271" i="3"/>
  <c r="BH271" i="3"/>
  <c r="BG271" i="3"/>
  <c r="BF271" i="3"/>
  <c r="T271" i="3"/>
  <c r="R271" i="3"/>
  <c r="P271" i="3"/>
  <c r="BK271" i="3"/>
  <c r="J271" i="3"/>
  <c r="BE271" i="3" s="1"/>
  <c r="BI270" i="3"/>
  <c r="BH270" i="3"/>
  <c r="BG270" i="3"/>
  <c r="BF270" i="3"/>
  <c r="T270" i="3"/>
  <c r="R270" i="3"/>
  <c r="P270" i="3"/>
  <c r="BK270" i="3"/>
  <c r="J270" i="3"/>
  <c r="BE270" i="3" s="1"/>
  <c r="BI269" i="3"/>
  <c r="BH269" i="3"/>
  <c r="BG269" i="3"/>
  <c r="BF269" i="3"/>
  <c r="T269" i="3"/>
  <c r="R269" i="3"/>
  <c r="P269" i="3"/>
  <c r="BK269" i="3"/>
  <c r="J269" i="3"/>
  <c r="BE269" i="3" s="1"/>
  <c r="BI268" i="3"/>
  <c r="BH268" i="3"/>
  <c r="BG268" i="3"/>
  <c r="BF268" i="3"/>
  <c r="T268" i="3"/>
  <c r="R268" i="3"/>
  <c r="P268" i="3"/>
  <c r="BK268" i="3"/>
  <c r="J268" i="3"/>
  <c r="BE268" i="3" s="1"/>
  <c r="BI264" i="3"/>
  <c r="BH264" i="3"/>
  <c r="BG264" i="3"/>
  <c r="BF264" i="3"/>
  <c r="T264" i="3"/>
  <c r="R264" i="3"/>
  <c r="P264" i="3"/>
  <c r="BK264" i="3"/>
  <c r="J264" i="3"/>
  <c r="BE264" i="3" s="1"/>
  <c r="BI263" i="3"/>
  <c r="BH263" i="3"/>
  <c r="BG263" i="3"/>
  <c r="BF263" i="3"/>
  <c r="T263" i="3"/>
  <c r="R263" i="3"/>
  <c r="P263" i="3"/>
  <c r="BK263" i="3"/>
  <c r="J263" i="3"/>
  <c r="BE263" i="3"/>
  <c r="BI262" i="3"/>
  <c r="BH262" i="3"/>
  <c r="BG262" i="3"/>
  <c r="BF262" i="3"/>
  <c r="T262" i="3"/>
  <c r="R262" i="3"/>
  <c r="P262" i="3"/>
  <c r="BK262" i="3"/>
  <c r="J262" i="3"/>
  <c r="BE262" i="3" s="1"/>
  <c r="BI258" i="3"/>
  <c r="BH258" i="3"/>
  <c r="BG258" i="3"/>
  <c r="BF258" i="3"/>
  <c r="T258" i="3"/>
  <c r="R258" i="3"/>
  <c r="P258" i="3"/>
  <c r="BK258" i="3"/>
  <c r="J258" i="3"/>
  <c r="BE258" i="3" s="1"/>
  <c r="BI257" i="3"/>
  <c r="BH257" i="3"/>
  <c r="BG257" i="3"/>
  <c r="BF257" i="3"/>
  <c r="T257" i="3"/>
  <c r="R257" i="3"/>
  <c r="P257" i="3"/>
  <c r="BK257" i="3"/>
  <c r="J257" i="3"/>
  <c r="BE257" i="3" s="1"/>
  <c r="BI256" i="3"/>
  <c r="BH256" i="3"/>
  <c r="BG256" i="3"/>
  <c r="BF256" i="3"/>
  <c r="T256" i="3"/>
  <c r="R256" i="3"/>
  <c r="P256" i="3"/>
  <c r="BK256" i="3"/>
  <c r="J256" i="3"/>
  <c r="BE256" i="3"/>
  <c r="BI252" i="3"/>
  <c r="BH252" i="3"/>
  <c r="BG252" i="3"/>
  <c r="BF252" i="3"/>
  <c r="T252" i="3"/>
  <c r="R252" i="3"/>
  <c r="P252" i="3"/>
  <c r="BK252" i="3"/>
  <c r="J252" i="3"/>
  <c r="BE252" i="3" s="1"/>
  <c r="BI251" i="3"/>
  <c r="BH251" i="3"/>
  <c r="BG251" i="3"/>
  <c r="BF251" i="3"/>
  <c r="T251" i="3"/>
  <c r="R251" i="3"/>
  <c r="P251" i="3"/>
  <c r="BK251" i="3"/>
  <c r="J251" i="3"/>
  <c r="BE251" i="3" s="1"/>
  <c r="BI247" i="3"/>
  <c r="BH247" i="3"/>
  <c r="BG247" i="3"/>
  <c r="BF247" i="3"/>
  <c r="T247" i="3"/>
  <c r="R247" i="3"/>
  <c r="P247" i="3"/>
  <c r="BK247" i="3"/>
  <c r="J247" i="3"/>
  <c r="BE247" i="3" s="1"/>
  <c r="BI246" i="3"/>
  <c r="BH246" i="3"/>
  <c r="BG246" i="3"/>
  <c r="BF246" i="3"/>
  <c r="T246" i="3"/>
  <c r="R246" i="3"/>
  <c r="P246" i="3"/>
  <c r="BK246" i="3"/>
  <c r="J246" i="3"/>
  <c r="BE246" i="3"/>
  <c r="BI243" i="3"/>
  <c r="BH243" i="3"/>
  <c r="BG243" i="3"/>
  <c r="BF243" i="3"/>
  <c r="T243" i="3"/>
  <c r="R243" i="3"/>
  <c r="P243" i="3"/>
  <c r="BK243" i="3"/>
  <c r="J243" i="3"/>
  <c r="BE243" i="3" s="1"/>
  <c r="BI239" i="3"/>
  <c r="BH239" i="3"/>
  <c r="BG239" i="3"/>
  <c r="BF239" i="3"/>
  <c r="T239" i="3"/>
  <c r="R239" i="3"/>
  <c r="P239" i="3"/>
  <c r="BK239" i="3"/>
  <c r="J239" i="3"/>
  <c r="BE239" i="3" s="1"/>
  <c r="BI236" i="3"/>
  <c r="BH236" i="3"/>
  <c r="BG236" i="3"/>
  <c r="BF236" i="3"/>
  <c r="T236" i="3"/>
  <c r="R236" i="3"/>
  <c r="P236" i="3"/>
  <c r="BK236" i="3"/>
  <c r="J236" i="3"/>
  <c r="BE236" i="3" s="1"/>
  <c r="BI232" i="3"/>
  <c r="BH232" i="3"/>
  <c r="BG232" i="3"/>
  <c r="BF232" i="3"/>
  <c r="T232" i="3"/>
  <c r="R232" i="3"/>
  <c r="P232" i="3"/>
  <c r="BK232" i="3"/>
  <c r="J232" i="3"/>
  <c r="BE232" i="3" s="1"/>
  <c r="BI229" i="3"/>
  <c r="BH229" i="3"/>
  <c r="BG229" i="3"/>
  <c r="BF229" i="3"/>
  <c r="T229" i="3"/>
  <c r="R229" i="3"/>
  <c r="R211" i="3" s="1"/>
  <c r="P229" i="3"/>
  <c r="BK229" i="3"/>
  <c r="J229" i="3"/>
  <c r="BE229" i="3" s="1"/>
  <c r="BI225" i="3"/>
  <c r="BH225" i="3"/>
  <c r="BG225" i="3"/>
  <c r="BF225" i="3"/>
  <c r="T225" i="3"/>
  <c r="R225" i="3"/>
  <c r="P225" i="3"/>
  <c r="BK225" i="3"/>
  <c r="J225" i="3"/>
  <c r="BE225" i="3" s="1"/>
  <c r="BI224" i="3"/>
  <c r="BH224" i="3"/>
  <c r="BG224" i="3"/>
  <c r="BF224" i="3"/>
  <c r="T224" i="3"/>
  <c r="R224" i="3"/>
  <c r="P224" i="3"/>
  <c r="BK224" i="3"/>
  <c r="J224" i="3"/>
  <c r="BE224" i="3" s="1"/>
  <c r="BI220" i="3"/>
  <c r="BH220" i="3"/>
  <c r="BG220" i="3"/>
  <c r="BF220" i="3"/>
  <c r="T220" i="3"/>
  <c r="R220" i="3"/>
  <c r="P220" i="3"/>
  <c r="BK220" i="3"/>
  <c r="J220" i="3"/>
  <c r="BE220" i="3"/>
  <c r="BI219" i="3"/>
  <c r="BH219" i="3"/>
  <c r="BG219" i="3"/>
  <c r="BF219" i="3"/>
  <c r="T219" i="3"/>
  <c r="R219" i="3"/>
  <c r="P219" i="3"/>
  <c r="BK219" i="3"/>
  <c r="J219" i="3"/>
  <c r="BE219" i="3" s="1"/>
  <c r="BI218" i="3"/>
  <c r="BH218" i="3"/>
  <c r="BG218" i="3"/>
  <c r="BF218" i="3"/>
  <c r="T218" i="3"/>
  <c r="R218" i="3"/>
  <c r="P218" i="3"/>
  <c r="BK218" i="3"/>
  <c r="J218" i="3"/>
  <c r="BE218" i="3" s="1"/>
  <c r="BI217" i="3"/>
  <c r="BH217" i="3"/>
  <c r="BG217" i="3"/>
  <c r="BF217" i="3"/>
  <c r="T217" i="3"/>
  <c r="R217" i="3"/>
  <c r="P217" i="3"/>
  <c r="BK217" i="3"/>
  <c r="J217" i="3"/>
  <c r="BE217" i="3"/>
  <c r="BI216" i="3"/>
  <c r="BH216" i="3"/>
  <c r="BG216" i="3"/>
  <c r="BF216" i="3"/>
  <c r="T216" i="3"/>
  <c r="R216" i="3"/>
  <c r="P216" i="3"/>
  <c r="BK216" i="3"/>
  <c r="J216" i="3"/>
  <c r="BE216" i="3" s="1"/>
  <c r="BI212" i="3"/>
  <c r="BH212" i="3"/>
  <c r="BG212" i="3"/>
  <c r="BF212" i="3"/>
  <c r="T212" i="3"/>
  <c r="R212" i="3"/>
  <c r="P212" i="3"/>
  <c r="BK212" i="3"/>
  <c r="J212" i="3"/>
  <c r="BE212" i="3" s="1"/>
  <c r="BI208" i="3"/>
  <c r="BH208" i="3"/>
  <c r="BG208" i="3"/>
  <c r="BF208" i="3"/>
  <c r="T208" i="3"/>
  <c r="R208" i="3"/>
  <c r="P208" i="3"/>
  <c r="BK208" i="3"/>
  <c r="J208" i="3"/>
  <c r="BE208" i="3" s="1"/>
  <c r="BI205" i="3"/>
  <c r="BH205" i="3"/>
  <c r="BG205" i="3"/>
  <c r="BF205" i="3"/>
  <c r="T205" i="3"/>
  <c r="R205" i="3"/>
  <c r="P205" i="3"/>
  <c r="BK205" i="3"/>
  <c r="BK197" i="3" s="1"/>
  <c r="J197" i="3" s="1"/>
  <c r="J62" i="3" s="1"/>
  <c r="J205" i="3"/>
  <c r="BE205" i="3" s="1"/>
  <c r="BI198" i="3"/>
  <c r="BH198" i="3"/>
  <c r="BG198" i="3"/>
  <c r="BF198" i="3"/>
  <c r="T198" i="3"/>
  <c r="R198" i="3"/>
  <c r="R197" i="3" s="1"/>
  <c r="P198" i="3"/>
  <c r="BK198" i="3"/>
  <c r="J198" i="3"/>
  <c r="BE198" i="3"/>
  <c r="BI194" i="3"/>
  <c r="BH194" i="3"/>
  <c r="BG194" i="3"/>
  <c r="BF194" i="3"/>
  <c r="T194" i="3"/>
  <c r="R194" i="3"/>
  <c r="P194" i="3"/>
  <c r="BK194" i="3"/>
  <c r="J194" i="3"/>
  <c r="BE194" i="3"/>
  <c r="BI187" i="3"/>
  <c r="BH187" i="3"/>
  <c r="BG187" i="3"/>
  <c r="BF187" i="3"/>
  <c r="T187" i="3"/>
  <c r="R187" i="3"/>
  <c r="P187" i="3"/>
  <c r="BK187" i="3"/>
  <c r="J187" i="3"/>
  <c r="BE187" i="3"/>
  <c r="BI182" i="3"/>
  <c r="BH182" i="3"/>
  <c r="BG182" i="3"/>
  <c r="BF182" i="3"/>
  <c r="T182" i="3"/>
  <c r="R182" i="3"/>
  <c r="P182" i="3"/>
  <c r="BK182" i="3"/>
  <c r="J182" i="3"/>
  <c r="BE182" i="3" s="1"/>
  <c r="BI174" i="3"/>
  <c r="BH174" i="3"/>
  <c r="BG174" i="3"/>
  <c r="BF174" i="3"/>
  <c r="T174" i="3"/>
  <c r="R174" i="3"/>
  <c r="P174" i="3"/>
  <c r="BK174" i="3"/>
  <c r="J174" i="3"/>
  <c r="BE174" i="3" s="1"/>
  <c r="BI171" i="3"/>
  <c r="BH171" i="3"/>
  <c r="BG171" i="3"/>
  <c r="BF171" i="3"/>
  <c r="T171" i="3"/>
  <c r="R171" i="3"/>
  <c r="P171" i="3"/>
  <c r="BK171" i="3"/>
  <c r="J171" i="3"/>
  <c r="BE171" i="3"/>
  <c r="BI168" i="3"/>
  <c r="BH168" i="3"/>
  <c r="BG168" i="3"/>
  <c r="BF168" i="3"/>
  <c r="T168" i="3"/>
  <c r="R168" i="3"/>
  <c r="P168" i="3"/>
  <c r="BK168" i="3"/>
  <c r="J168" i="3"/>
  <c r="BE168" i="3"/>
  <c r="BI165" i="3"/>
  <c r="BH165" i="3"/>
  <c r="BG165" i="3"/>
  <c r="BF165" i="3"/>
  <c r="T165" i="3"/>
  <c r="R165" i="3"/>
  <c r="P165" i="3"/>
  <c r="BK165" i="3"/>
  <c r="J165" i="3"/>
  <c r="BE165" i="3" s="1"/>
  <c r="BI161" i="3"/>
  <c r="BH161" i="3"/>
  <c r="BG161" i="3"/>
  <c r="BF161" i="3"/>
  <c r="T161" i="3"/>
  <c r="R161" i="3"/>
  <c r="P161" i="3"/>
  <c r="BK161" i="3"/>
  <c r="J161" i="3"/>
  <c r="BE161" i="3" s="1"/>
  <c r="BI156" i="3"/>
  <c r="BH156" i="3"/>
  <c r="BG156" i="3"/>
  <c r="BF156" i="3"/>
  <c r="T156" i="3"/>
  <c r="R156" i="3"/>
  <c r="P156" i="3"/>
  <c r="BK156" i="3"/>
  <c r="J156" i="3"/>
  <c r="BE156" i="3"/>
  <c r="BI148" i="3"/>
  <c r="BH148" i="3"/>
  <c r="BG148" i="3"/>
  <c r="BF148" i="3"/>
  <c r="T148" i="3"/>
  <c r="R148" i="3"/>
  <c r="P148" i="3"/>
  <c r="BK148" i="3"/>
  <c r="J148" i="3"/>
  <c r="BE148" i="3"/>
  <c r="BI145" i="3"/>
  <c r="BH145" i="3"/>
  <c r="BG145" i="3"/>
  <c r="BF145" i="3"/>
  <c r="T145" i="3"/>
  <c r="R145" i="3"/>
  <c r="P145" i="3"/>
  <c r="BK145" i="3"/>
  <c r="J145" i="3"/>
  <c r="BE145" i="3" s="1"/>
  <c r="BI142" i="3"/>
  <c r="BH142" i="3"/>
  <c r="BG142" i="3"/>
  <c r="BF142" i="3"/>
  <c r="T142" i="3"/>
  <c r="R142" i="3"/>
  <c r="P142" i="3"/>
  <c r="BK142" i="3"/>
  <c r="J142" i="3"/>
  <c r="BE142" i="3" s="1"/>
  <c r="BI135" i="3"/>
  <c r="BH135" i="3"/>
  <c r="BG135" i="3"/>
  <c r="BF135" i="3"/>
  <c r="T135" i="3"/>
  <c r="R135" i="3"/>
  <c r="P135" i="3"/>
  <c r="BK135" i="3"/>
  <c r="J135" i="3"/>
  <c r="BE135" i="3"/>
  <c r="BI132" i="3"/>
  <c r="BH132" i="3"/>
  <c r="BG132" i="3"/>
  <c r="BF132" i="3"/>
  <c r="T132" i="3"/>
  <c r="R132" i="3"/>
  <c r="P132" i="3"/>
  <c r="BK132" i="3"/>
  <c r="J132" i="3"/>
  <c r="BE132" i="3"/>
  <c r="BI129" i="3"/>
  <c r="BH129" i="3"/>
  <c r="BG129" i="3"/>
  <c r="BF129" i="3"/>
  <c r="T129" i="3"/>
  <c r="R129" i="3"/>
  <c r="P129" i="3"/>
  <c r="BK129" i="3"/>
  <c r="J129" i="3"/>
  <c r="BE129" i="3" s="1"/>
  <c r="BI126" i="3"/>
  <c r="BH126" i="3"/>
  <c r="BG126" i="3"/>
  <c r="BF126" i="3"/>
  <c r="T126" i="3"/>
  <c r="R126" i="3"/>
  <c r="P126" i="3"/>
  <c r="BK126" i="3"/>
  <c r="J126" i="3"/>
  <c r="BE126" i="3" s="1"/>
  <c r="BI113" i="3"/>
  <c r="BH113" i="3"/>
  <c r="BG113" i="3"/>
  <c r="BF113" i="3"/>
  <c r="T113" i="3"/>
  <c r="R113" i="3"/>
  <c r="P113" i="3"/>
  <c r="BK113" i="3"/>
  <c r="J113" i="3"/>
  <c r="BE113" i="3"/>
  <c r="BI109" i="3"/>
  <c r="BH109" i="3"/>
  <c r="BG109" i="3"/>
  <c r="BF109" i="3"/>
  <c r="T109" i="3"/>
  <c r="R109" i="3"/>
  <c r="P109" i="3"/>
  <c r="BK109" i="3"/>
  <c r="J109" i="3"/>
  <c r="BE109" i="3"/>
  <c r="BI108" i="3"/>
  <c r="BH108" i="3"/>
  <c r="BG108" i="3"/>
  <c r="BF108" i="3"/>
  <c r="T108" i="3"/>
  <c r="R108" i="3"/>
  <c r="P108" i="3"/>
  <c r="BK108" i="3"/>
  <c r="J108" i="3"/>
  <c r="BE108" i="3"/>
  <c r="BI105" i="3"/>
  <c r="BH105" i="3"/>
  <c r="BG105" i="3"/>
  <c r="BF105" i="3"/>
  <c r="T105" i="3"/>
  <c r="R105" i="3"/>
  <c r="P105" i="3"/>
  <c r="BK105" i="3"/>
  <c r="J105" i="3"/>
  <c r="BE105" i="3" s="1"/>
  <c r="BI104" i="3"/>
  <c r="BH104" i="3"/>
  <c r="BG104" i="3"/>
  <c r="BF104" i="3"/>
  <c r="T104" i="3"/>
  <c r="R104" i="3"/>
  <c r="P104" i="3"/>
  <c r="BK104" i="3"/>
  <c r="J104" i="3"/>
  <c r="BE104" i="3" s="1"/>
  <c r="BI101" i="3"/>
  <c r="BH101" i="3"/>
  <c r="BG101" i="3"/>
  <c r="BF101" i="3"/>
  <c r="T101" i="3"/>
  <c r="R101" i="3"/>
  <c r="P101" i="3"/>
  <c r="BK101" i="3"/>
  <c r="J101" i="3"/>
  <c r="BE101" i="3"/>
  <c r="BI100" i="3"/>
  <c r="BH100" i="3"/>
  <c r="BG100" i="3"/>
  <c r="BF100" i="3"/>
  <c r="T100" i="3"/>
  <c r="R100" i="3"/>
  <c r="P100" i="3"/>
  <c r="BK100" i="3"/>
  <c r="J100" i="3"/>
  <c r="BE100" i="3" s="1"/>
  <c r="BI97" i="3"/>
  <c r="BH97" i="3"/>
  <c r="BG97" i="3"/>
  <c r="BF97" i="3"/>
  <c r="T97" i="3"/>
  <c r="R97" i="3"/>
  <c r="P97" i="3"/>
  <c r="BK97" i="3"/>
  <c r="J97" i="3"/>
  <c r="BE97" i="3" s="1"/>
  <c r="BI96" i="3"/>
  <c r="BH96" i="3"/>
  <c r="BG96" i="3"/>
  <c r="BF96" i="3"/>
  <c r="T96" i="3"/>
  <c r="R96" i="3"/>
  <c r="P96" i="3"/>
  <c r="BK96" i="3"/>
  <c r="J96" i="3"/>
  <c r="BE96" i="3"/>
  <c r="BI95" i="3"/>
  <c r="BH95" i="3"/>
  <c r="BG95" i="3"/>
  <c r="BF95" i="3"/>
  <c r="T95" i="3"/>
  <c r="R95" i="3"/>
  <c r="P95" i="3"/>
  <c r="BK95" i="3"/>
  <c r="J95" i="3"/>
  <c r="BE95" i="3"/>
  <c r="BI91" i="3"/>
  <c r="BH91" i="3"/>
  <c r="BG91" i="3"/>
  <c r="BF91" i="3"/>
  <c r="T91" i="3"/>
  <c r="R91" i="3"/>
  <c r="P91" i="3"/>
  <c r="BK91" i="3"/>
  <c r="J91" i="3"/>
  <c r="BE91" i="3"/>
  <c r="BI90" i="3"/>
  <c r="BH90" i="3"/>
  <c r="BG90" i="3"/>
  <c r="BF90" i="3"/>
  <c r="T90" i="3"/>
  <c r="R90" i="3"/>
  <c r="P90" i="3"/>
  <c r="BK90" i="3"/>
  <c r="J90" i="3"/>
  <c r="BE90" i="3" s="1"/>
  <c r="BI87" i="3"/>
  <c r="BH87" i="3"/>
  <c r="BG87" i="3"/>
  <c r="BF87" i="3"/>
  <c r="T87" i="3"/>
  <c r="R87" i="3"/>
  <c r="R86" i="3"/>
  <c r="P87" i="3"/>
  <c r="BK87" i="3"/>
  <c r="J87" i="3"/>
  <c r="BE87" i="3"/>
  <c r="J80" i="3"/>
  <c r="F80" i="3"/>
  <c r="F78" i="3"/>
  <c r="E76" i="3"/>
  <c r="J54" i="3"/>
  <c r="F54" i="3"/>
  <c r="F52" i="3"/>
  <c r="E50" i="3"/>
  <c r="J24" i="3"/>
  <c r="E24" i="3"/>
  <c r="J81" i="3" s="1"/>
  <c r="J23" i="3"/>
  <c r="J18" i="3"/>
  <c r="E18" i="3"/>
  <c r="F81" i="3"/>
  <c r="F55" i="3"/>
  <c r="J17" i="3"/>
  <c r="J12" i="3"/>
  <c r="J78" i="3"/>
  <c r="J52" i="3"/>
  <c r="E7" i="3"/>
  <c r="E74" i="3" s="1"/>
  <c r="J37" i="2"/>
  <c r="J36" i="2"/>
  <c r="AY55" i="1" s="1"/>
  <c r="J35" i="2"/>
  <c r="AX55" i="1" s="1"/>
  <c r="BI563" i="2"/>
  <c r="BH563" i="2"/>
  <c r="BG563" i="2"/>
  <c r="BF563" i="2"/>
  <c r="T563" i="2"/>
  <c r="R563" i="2"/>
  <c r="P563" i="2"/>
  <c r="BK563" i="2"/>
  <c r="J563" i="2"/>
  <c r="BE563" i="2" s="1"/>
  <c r="BI559" i="2"/>
  <c r="BH559" i="2"/>
  <c r="BG559" i="2"/>
  <c r="BF559" i="2"/>
  <c r="T559" i="2"/>
  <c r="R559" i="2"/>
  <c r="R558" i="2" s="1"/>
  <c r="R557" i="2" s="1"/>
  <c r="P559" i="2"/>
  <c r="P558" i="2" s="1"/>
  <c r="P557" i="2" s="1"/>
  <c r="BK559" i="2"/>
  <c r="BK558" i="2" s="1"/>
  <c r="J558" i="2" s="1"/>
  <c r="J69" i="2" s="1"/>
  <c r="J559" i="2"/>
  <c r="BE559" i="2" s="1"/>
  <c r="BI556" i="2"/>
  <c r="BH556" i="2"/>
  <c r="BG556" i="2"/>
  <c r="BF556" i="2"/>
  <c r="T556" i="2"/>
  <c r="T555" i="2" s="1"/>
  <c r="R556" i="2"/>
  <c r="R555" i="2" s="1"/>
  <c r="P556" i="2"/>
  <c r="P555" i="2" s="1"/>
  <c r="BK556" i="2"/>
  <c r="BK555" i="2"/>
  <c r="J555" i="2" s="1"/>
  <c r="J67" i="2" s="1"/>
  <c r="J556" i="2"/>
  <c r="BE556" i="2" s="1"/>
  <c r="BI553" i="2"/>
  <c r="BH553" i="2"/>
  <c r="BG553" i="2"/>
  <c r="BF553" i="2"/>
  <c r="T553" i="2"/>
  <c r="R553" i="2"/>
  <c r="P553" i="2"/>
  <c r="BK553" i="2"/>
  <c r="J553" i="2"/>
  <c r="BE553" i="2" s="1"/>
  <c r="BI549" i="2"/>
  <c r="BH549" i="2"/>
  <c r="BG549" i="2"/>
  <c r="BF549" i="2"/>
  <c r="T549" i="2"/>
  <c r="R549" i="2"/>
  <c r="R547" i="2" s="1"/>
  <c r="P549" i="2"/>
  <c r="BK549" i="2"/>
  <c r="J549" i="2"/>
  <c r="BE549" i="2"/>
  <c r="BI548" i="2"/>
  <c r="BH548" i="2"/>
  <c r="BG548" i="2"/>
  <c r="BF548" i="2"/>
  <c r="T548" i="2"/>
  <c r="R548" i="2"/>
  <c r="P548" i="2"/>
  <c r="P547" i="2" s="1"/>
  <c r="BK548" i="2"/>
  <c r="J548" i="2"/>
  <c r="BE548" i="2"/>
  <c r="BI543" i="2"/>
  <c r="BH543" i="2"/>
  <c r="BG543" i="2"/>
  <c r="BF543" i="2"/>
  <c r="T543" i="2"/>
  <c r="R543" i="2"/>
  <c r="P543" i="2"/>
  <c r="BK543" i="2"/>
  <c r="J543" i="2"/>
  <c r="BE543" i="2" s="1"/>
  <c r="BI539" i="2"/>
  <c r="BH539" i="2"/>
  <c r="BG539" i="2"/>
  <c r="BF539" i="2"/>
  <c r="T539" i="2"/>
  <c r="R539" i="2"/>
  <c r="P539" i="2"/>
  <c r="BK539" i="2"/>
  <c r="J539" i="2"/>
  <c r="BE539" i="2"/>
  <c r="BI535" i="2"/>
  <c r="BH535" i="2"/>
  <c r="BG535" i="2"/>
  <c r="BF535" i="2"/>
  <c r="T535" i="2"/>
  <c r="R535" i="2"/>
  <c r="P535" i="2"/>
  <c r="BK535" i="2"/>
  <c r="J535" i="2"/>
  <c r="BE535" i="2" s="1"/>
  <c r="BI531" i="2"/>
  <c r="BH531" i="2"/>
  <c r="BG531" i="2"/>
  <c r="BF531" i="2"/>
  <c r="T531" i="2"/>
  <c r="R531" i="2"/>
  <c r="P531" i="2"/>
  <c r="BK531" i="2"/>
  <c r="J531" i="2"/>
  <c r="BE531" i="2"/>
  <c r="BI527" i="2"/>
  <c r="BH527" i="2"/>
  <c r="BG527" i="2"/>
  <c r="BF527" i="2"/>
  <c r="T527" i="2"/>
  <c r="R527" i="2"/>
  <c r="P527" i="2"/>
  <c r="BK527" i="2"/>
  <c r="J527" i="2"/>
  <c r="BE527" i="2"/>
  <c r="BI523" i="2"/>
  <c r="BH523" i="2"/>
  <c r="BG523" i="2"/>
  <c r="BF523" i="2"/>
  <c r="T523" i="2"/>
  <c r="R523" i="2"/>
  <c r="P523" i="2"/>
  <c r="BK523" i="2"/>
  <c r="J523" i="2"/>
  <c r="BE523" i="2"/>
  <c r="BI519" i="2"/>
  <c r="BH519" i="2"/>
  <c r="BG519" i="2"/>
  <c r="BF519" i="2"/>
  <c r="T519" i="2"/>
  <c r="R519" i="2"/>
  <c r="P519" i="2"/>
  <c r="BK519" i="2"/>
  <c r="J519" i="2"/>
  <c r="BE519" i="2" s="1"/>
  <c r="BI515" i="2"/>
  <c r="BH515" i="2"/>
  <c r="BG515" i="2"/>
  <c r="BF515" i="2"/>
  <c r="T515" i="2"/>
  <c r="R515" i="2"/>
  <c r="P515" i="2"/>
  <c r="BK515" i="2"/>
  <c r="J515" i="2"/>
  <c r="BE515" i="2" s="1"/>
  <c r="BI514" i="2"/>
  <c r="BH514" i="2"/>
  <c r="BG514" i="2"/>
  <c r="BF514" i="2"/>
  <c r="T514" i="2"/>
  <c r="R514" i="2"/>
  <c r="P514" i="2"/>
  <c r="BK514" i="2"/>
  <c r="J514" i="2"/>
  <c r="BE514" i="2"/>
  <c r="BI513" i="2"/>
  <c r="BH513" i="2"/>
  <c r="BG513" i="2"/>
  <c r="BF513" i="2"/>
  <c r="T513" i="2"/>
  <c r="R513" i="2"/>
  <c r="P513" i="2"/>
  <c r="BK513" i="2"/>
  <c r="J513" i="2"/>
  <c r="BE513" i="2" s="1"/>
  <c r="BI509" i="2"/>
  <c r="BH509" i="2"/>
  <c r="BG509" i="2"/>
  <c r="BF509" i="2"/>
  <c r="T509" i="2"/>
  <c r="R509" i="2"/>
  <c r="P509" i="2"/>
  <c r="BK509" i="2"/>
  <c r="J509" i="2"/>
  <c r="BE509" i="2" s="1"/>
  <c r="BI508" i="2"/>
  <c r="BH508" i="2"/>
  <c r="BG508" i="2"/>
  <c r="BF508" i="2"/>
  <c r="T508" i="2"/>
  <c r="R508" i="2"/>
  <c r="P508" i="2"/>
  <c r="BK508" i="2"/>
  <c r="J508" i="2"/>
  <c r="BE508" i="2"/>
  <c r="BI507" i="2"/>
  <c r="BH507" i="2"/>
  <c r="BG507" i="2"/>
  <c r="BF507" i="2"/>
  <c r="T507" i="2"/>
  <c r="R507" i="2"/>
  <c r="P507" i="2"/>
  <c r="BK507" i="2"/>
  <c r="J507" i="2"/>
  <c r="BE507" i="2"/>
  <c r="BI503" i="2"/>
  <c r="BH503" i="2"/>
  <c r="BG503" i="2"/>
  <c r="BF503" i="2"/>
  <c r="T503" i="2"/>
  <c r="R503" i="2"/>
  <c r="P503" i="2"/>
  <c r="BK503" i="2"/>
  <c r="J503" i="2"/>
  <c r="BE503" i="2"/>
  <c r="BI502" i="2"/>
  <c r="BH502" i="2"/>
  <c r="BG502" i="2"/>
  <c r="BF502" i="2"/>
  <c r="T502" i="2"/>
  <c r="R502" i="2"/>
  <c r="P502" i="2"/>
  <c r="BK502" i="2"/>
  <c r="J502" i="2"/>
  <c r="BE502" i="2" s="1"/>
  <c r="BI498" i="2"/>
  <c r="BH498" i="2"/>
  <c r="BG498" i="2"/>
  <c r="BF498" i="2"/>
  <c r="T498" i="2"/>
  <c r="R498" i="2"/>
  <c r="P498" i="2"/>
  <c r="BK498" i="2"/>
  <c r="J498" i="2"/>
  <c r="BE498" i="2"/>
  <c r="BI497" i="2"/>
  <c r="BH497" i="2"/>
  <c r="BG497" i="2"/>
  <c r="BF497" i="2"/>
  <c r="T497" i="2"/>
  <c r="R497" i="2"/>
  <c r="P497" i="2"/>
  <c r="BK497" i="2"/>
  <c r="J497" i="2"/>
  <c r="BE497" i="2" s="1"/>
  <c r="BI493" i="2"/>
  <c r="BH493" i="2"/>
  <c r="BG493" i="2"/>
  <c r="BF493" i="2"/>
  <c r="T493" i="2"/>
  <c r="R493" i="2"/>
  <c r="P493" i="2"/>
  <c r="BK493" i="2"/>
  <c r="J493" i="2"/>
  <c r="BE493" i="2"/>
  <c r="BI492" i="2"/>
  <c r="BH492" i="2"/>
  <c r="BG492" i="2"/>
  <c r="BF492" i="2"/>
  <c r="T492" i="2"/>
  <c r="R492" i="2"/>
  <c r="P492" i="2"/>
  <c r="BK492" i="2"/>
  <c r="J492" i="2"/>
  <c r="BE492" i="2" s="1"/>
  <c r="BI491" i="2"/>
  <c r="BH491" i="2"/>
  <c r="BG491" i="2"/>
  <c r="BF491" i="2"/>
  <c r="T491" i="2"/>
  <c r="R491" i="2"/>
  <c r="P491" i="2"/>
  <c r="BK491" i="2"/>
  <c r="J491" i="2"/>
  <c r="BE491" i="2"/>
  <c r="BI487" i="2"/>
  <c r="BH487" i="2"/>
  <c r="BG487" i="2"/>
  <c r="BF487" i="2"/>
  <c r="T487" i="2"/>
  <c r="R487" i="2"/>
  <c r="P487" i="2"/>
  <c r="BK487" i="2"/>
  <c r="J487" i="2"/>
  <c r="BE487" i="2"/>
  <c r="BI486" i="2"/>
  <c r="BH486" i="2"/>
  <c r="BG486" i="2"/>
  <c r="BF486" i="2"/>
  <c r="T486" i="2"/>
  <c r="R486" i="2"/>
  <c r="P486" i="2"/>
  <c r="BK486" i="2"/>
  <c r="J486" i="2"/>
  <c r="BE486" i="2"/>
  <c r="BI485" i="2"/>
  <c r="BH485" i="2"/>
  <c r="BG485" i="2"/>
  <c r="BF485" i="2"/>
  <c r="T485" i="2"/>
  <c r="R485" i="2"/>
  <c r="P485" i="2"/>
  <c r="BK485" i="2"/>
  <c r="J485" i="2"/>
  <c r="BE485" i="2" s="1"/>
  <c r="BI481" i="2"/>
  <c r="BH481" i="2"/>
  <c r="BG481" i="2"/>
  <c r="BF481" i="2"/>
  <c r="T481" i="2"/>
  <c r="R481" i="2"/>
  <c r="P481" i="2"/>
  <c r="BK481" i="2"/>
  <c r="J481" i="2"/>
  <c r="BE481" i="2" s="1"/>
  <c r="BI478" i="2"/>
  <c r="BH478" i="2"/>
  <c r="BG478" i="2"/>
  <c r="BF478" i="2"/>
  <c r="T478" i="2"/>
  <c r="R478" i="2"/>
  <c r="P478" i="2"/>
  <c r="BK478" i="2"/>
  <c r="J478" i="2"/>
  <c r="BE478" i="2"/>
  <c r="BI475" i="2"/>
  <c r="BH475" i="2"/>
  <c r="BG475" i="2"/>
  <c r="BF475" i="2"/>
  <c r="T475" i="2"/>
  <c r="R475" i="2"/>
  <c r="P475" i="2"/>
  <c r="BK475" i="2"/>
  <c r="J475" i="2"/>
  <c r="BE475" i="2" s="1"/>
  <c r="BI472" i="2"/>
  <c r="BH472" i="2"/>
  <c r="BG472" i="2"/>
  <c r="BF472" i="2"/>
  <c r="T472" i="2"/>
  <c r="R472" i="2"/>
  <c r="P472" i="2"/>
  <c r="BK472" i="2"/>
  <c r="J472" i="2"/>
  <c r="BE472" i="2" s="1"/>
  <c r="BI471" i="2"/>
  <c r="BH471" i="2"/>
  <c r="BG471" i="2"/>
  <c r="BF471" i="2"/>
  <c r="T471" i="2"/>
  <c r="R471" i="2"/>
  <c r="P471" i="2"/>
  <c r="BK471" i="2"/>
  <c r="J471" i="2"/>
  <c r="BE471" i="2" s="1"/>
  <c r="BI470" i="2"/>
  <c r="BH470" i="2"/>
  <c r="BG470" i="2"/>
  <c r="BF470" i="2"/>
  <c r="T470" i="2"/>
  <c r="R470" i="2"/>
  <c r="P470" i="2"/>
  <c r="BK470" i="2"/>
  <c r="J470" i="2"/>
  <c r="BE470" i="2"/>
  <c r="BI469" i="2"/>
  <c r="BH469" i="2"/>
  <c r="BG469" i="2"/>
  <c r="BF469" i="2"/>
  <c r="T469" i="2"/>
  <c r="R469" i="2"/>
  <c r="P469" i="2"/>
  <c r="BK469" i="2"/>
  <c r="J469" i="2"/>
  <c r="BE469" i="2" s="1"/>
  <c r="BI465" i="2"/>
  <c r="BH465" i="2"/>
  <c r="BG465" i="2"/>
  <c r="BF465" i="2"/>
  <c r="T465" i="2"/>
  <c r="R465" i="2"/>
  <c r="P465" i="2"/>
  <c r="BK465" i="2"/>
  <c r="J465" i="2"/>
  <c r="BE465" i="2" s="1"/>
  <c r="BI464" i="2"/>
  <c r="BH464" i="2"/>
  <c r="BG464" i="2"/>
  <c r="BF464" i="2"/>
  <c r="T464" i="2"/>
  <c r="R464" i="2"/>
  <c r="P464" i="2"/>
  <c r="BK464" i="2"/>
  <c r="J464" i="2"/>
  <c r="BE464" i="2"/>
  <c r="BI463" i="2"/>
  <c r="BH463" i="2"/>
  <c r="BG463" i="2"/>
  <c r="BF463" i="2"/>
  <c r="T463" i="2"/>
  <c r="R463" i="2"/>
  <c r="P463" i="2"/>
  <c r="BK463" i="2"/>
  <c r="J463" i="2"/>
  <c r="BE463" i="2" s="1"/>
  <c r="BI462" i="2"/>
  <c r="BH462" i="2"/>
  <c r="BG462" i="2"/>
  <c r="BF462" i="2"/>
  <c r="T462" i="2"/>
  <c r="R462" i="2"/>
  <c r="P462" i="2"/>
  <c r="BK462" i="2"/>
  <c r="J462" i="2"/>
  <c r="BE462" i="2"/>
  <c r="BI458" i="2"/>
  <c r="BH458" i="2"/>
  <c r="BG458" i="2"/>
  <c r="BF458" i="2"/>
  <c r="T458" i="2"/>
  <c r="R458" i="2"/>
  <c r="P458" i="2"/>
  <c r="BK458" i="2"/>
  <c r="J458" i="2"/>
  <c r="BE458" i="2" s="1"/>
  <c r="BI457" i="2"/>
  <c r="BH457" i="2"/>
  <c r="BG457" i="2"/>
  <c r="BF457" i="2"/>
  <c r="T457" i="2"/>
  <c r="R457" i="2"/>
  <c r="P457" i="2"/>
  <c r="BK457" i="2"/>
  <c r="J457" i="2"/>
  <c r="BE457" i="2"/>
  <c r="BI456" i="2"/>
  <c r="BH456" i="2"/>
  <c r="BG456" i="2"/>
  <c r="BF456" i="2"/>
  <c r="T456" i="2"/>
  <c r="R456" i="2"/>
  <c r="P456" i="2"/>
  <c r="BK456" i="2"/>
  <c r="J456" i="2"/>
  <c r="BE456" i="2" s="1"/>
  <c r="BI455" i="2"/>
  <c r="BH455" i="2"/>
  <c r="BG455" i="2"/>
  <c r="BF455" i="2"/>
  <c r="T455" i="2"/>
  <c r="R455" i="2"/>
  <c r="P455" i="2"/>
  <c r="BK455" i="2"/>
  <c r="J455" i="2"/>
  <c r="BE455" i="2" s="1"/>
  <c r="BI454" i="2"/>
  <c r="BH454" i="2"/>
  <c r="BG454" i="2"/>
  <c r="BF454" i="2"/>
  <c r="T454" i="2"/>
  <c r="R454" i="2"/>
  <c r="P454" i="2"/>
  <c r="BK454" i="2"/>
  <c r="J454" i="2"/>
  <c r="BE454" i="2" s="1"/>
  <c r="BI453" i="2"/>
  <c r="BH453" i="2"/>
  <c r="BG453" i="2"/>
  <c r="BF453" i="2"/>
  <c r="T453" i="2"/>
  <c r="R453" i="2"/>
  <c r="P453" i="2"/>
  <c r="BK453" i="2"/>
  <c r="J453" i="2"/>
  <c r="BE453" i="2"/>
  <c r="BI449" i="2"/>
  <c r="BH449" i="2"/>
  <c r="BG449" i="2"/>
  <c r="BF449" i="2"/>
  <c r="T449" i="2"/>
  <c r="R449" i="2"/>
  <c r="P449" i="2"/>
  <c r="BK449" i="2"/>
  <c r="J449" i="2"/>
  <c r="BE449" i="2"/>
  <c r="BI448" i="2"/>
  <c r="BH448" i="2"/>
  <c r="BG448" i="2"/>
  <c r="BF448" i="2"/>
  <c r="T448" i="2"/>
  <c r="R448" i="2"/>
  <c r="P448" i="2"/>
  <c r="BK448" i="2"/>
  <c r="J448" i="2"/>
  <c r="BE448" i="2"/>
  <c r="BI447" i="2"/>
  <c r="BH447" i="2"/>
  <c r="BG447" i="2"/>
  <c r="BF447" i="2"/>
  <c r="T447" i="2"/>
  <c r="R447" i="2"/>
  <c r="P447" i="2"/>
  <c r="BK447" i="2"/>
  <c r="J447" i="2"/>
  <c r="BE447" i="2" s="1"/>
  <c r="BI443" i="2"/>
  <c r="BH443" i="2"/>
  <c r="BG443" i="2"/>
  <c r="BF443" i="2"/>
  <c r="T443" i="2"/>
  <c r="R443" i="2"/>
  <c r="P443" i="2"/>
  <c r="BK443" i="2"/>
  <c r="J443" i="2"/>
  <c r="BE443" i="2"/>
  <c r="BI439" i="2"/>
  <c r="BH439" i="2"/>
  <c r="BG439" i="2"/>
  <c r="BF439" i="2"/>
  <c r="T439" i="2"/>
  <c r="R439" i="2"/>
  <c r="P439" i="2"/>
  <c r="BK439" i="2"/>
  <c r="J439" i="2"/>
  <c r="BE439" i="2" s="1"/>
  <c r="BI438" i="2"/>
  <c r="BH438" i="2"/>
  <c r="BG438" i="2"/>
  <c r="BF438" i="2"/>
  <c r="T438" i="2"/>
  <c r="R438" i="2"/>
  <c r="P438" i="2"/>
  <c r="BK438" i="2"/>
  <c r="J438" i="2"/>
  <c r="BE438" i="2"/>
  <c r="BI437" i="2"/>
  <c r="BH437" i="2"/>
  <c r="BG437" i="2"/>
  <c r="BF437" i="2"/>
  <c r="T437" i="2"/>
  <c r="R437" i="2"/>
  <c r="P437" i="2"/>
  <c r="BK437" i="2"/>
  <c r="J437" i="2"/>
  <c r="BE437" i="2" s="1"/>
  <c r="BI436" i="2"/>
  <c r="BH436" i="2"/>
  <c r="BG436" i="2"/>
  <c r="BF436" i="2"/>
  <c r="T436" i="2"/>
  <c r="R436" i="2"/>
  <c r="P436" i="2"/>
  <c r="BK436" i="2"/>
  <c r="J436" i="2"/>
  <c r="BE436" i="2"/>
  <c r="BI435" i="2"/>
  <c r="BH435" i="2"/>
  <c r="BG435" i="2"/>
  <c r="BF435" i="2"/>
  <c r="T435" i="2"/>
  <c r="R435" i="2"/>
  <c r="P435" i="2"/>
  <c r="BK435" i="2"/>
  <c r="J435" i="2"/>
  <c r="BE435" i="2"/>
  <c r="BI431" i="2"/>
  <c r="BH431" i="2"/>
  <c r="BG431" i="2"/>
  <c r="BF431" i="2"/>
  <c r="T431" i="2"/>
  <c r="R431" i="2"/>
  <c r="P431" i="2"/>
  <c r="BK431" i="2"/>
  <c r="J431" i="2"/>
  <c r="BE431" i="2"/>
  <c r="BI430" i="2"/>
  <c r="BH430" i="2"/>
  <c r="BG430" i="2"/>
  <c r="BF430" i="2"/>
  <c r="T430" i="2"/>
  <c r="R430" i="2"/>
  <c r="P430" i="2"/>
  <c r="BK430" i="2"/>
  <c r="J430" i="2"/>
  <c r="BE430" i="2" s="1"/>
  <c r="BI426" i="2"/>
  <c r="BH426" i="2"/>
  <c r="BG426" i="2"/>
  <c r="BF426" i="2"/>
  <c r="T426" i="2"/>
  <c r="R426" i="2"/>
  <c r="P426" i="2"/>
  <c r="BK426" i="2"/>
  <c r="J426" i="2"/>
  <c r="BE426" i="2" s="1"/>
  <c r="BI425" i="2"/>
  <c r="BH425" i="2"/>
  <c r="BG425" i="2"/>
  <c r="BF425" i="2"/>
  <c r="T425" i="2"/>
  <c r="R425" i="2"/>
  <c r="P425" i="2"/>
  <c r="BK425" i="2"/>
  <c r="J425" i="2"/>
  <c r="BE425" i="2"/>
  <c r="BI424" i="2"/>
  <c r="BH424" i="2"/>
  <c r="BG424" i="2"/>
  <c r="BF424" i="2"/>
  <c r="T424" i="2"/>
  <c r="R424" i="2"/>
  <c r="P424" i="2"/>
  <c r="BK424" i="2"/>
  <c r="J424" i="2"/>
  <c r="BE424" i="2" s="1"/>
  <c r="BI423" i="2"/>
  <c r="BH423" i="2"/>
  <c r="BG423" i="2"/>
  <c r="BF423" i="2"/>
  <c r="T423" i="2"/>
  <c r="R423" i="2"/>
  <c r="P423" i="2"/>
  <c r="BK423" i="2"/>
  <c r="J423" i="2"/>
  <c r="BE423" i="2" s="1"/>
  <c r="BI422" i="2"/>
  <c r="BH422" i="2"/>
  <c r="BG422" i="2"/>
  <c r="BF422" i="2"/>
  <c r="T422" i="2"/>
  <c r="R422" i="2"/>
  <c r="P422" i="2"/>
  <c r="BK422" i="2"/>
  <c r="J422" i="2"/>
  <c r="BE422" i="2"/>
  <c r="BI418" i="2"/>
  <c r="BH418" i="2"/>
  <c r="BG418" i="2"/>
  <c r="BF418" i="2"/>
  <c r="T418" i="2"/>
  <c r="R418" i="2"/>
  <c r="P418" i="2"/>
  <c r="BK418" i="2"/>
  <c r="J418" i="2"/>
  <c r="BE418" i="2"/>
  <c r="BI417" i="2"/>
  <c r="BH417" i="2"/>
  <c r="BG417" i="2"/>
  <c r="BF417" i="2"/>
  <c r="T417" i="2"/>
  <c r="R417" i="2"/>
  <c r="P417" i="2"/>
  <c r="BK417" i="2"/>
  <c r="J417" i="2"/>
  <c r="BE417" i="2"/>
  <c r="BI416" i="2"/>
  <c r="BH416" i="2"/>
  <c r="BG416" i="2"/>
  <c r="BF416" i="2"/>
  <c r="T416" i="2"/>
  <c r="R416" i="2"/>
  <c r="P416" i="2"/>
  <c r="BK416" i="2"/>
  <c r="J416" i="2"/>
  <c r="BE416" i="2" s="1"/>
  <c r="BI412" i="2"/>
  <c r="BH412" i="2"/>
  <c r="BG412" i="2"/>
  <c r="BF412" i="2"/>
  <c r="T412" i="2"/>
  <c r="R412" i="2"/>
  <c r="P412" i="2"/>
  <c r="BK412" i="2"/>
  <c r="J412" i="2"/>
  <c r="BE412" i="2"/>
  <c r="BI411" i="2"/>
  <c r="BH411" i="2"/>
  <c r="BG411" i="2"/>
  <c r="BF411" i="2"/>
  <c r="T411" i="2"/>
  <c r="R411" i="2"/>
  <c r="P411" i="2"/>
  <c r="BK411" i="2"/>
  <c r="J411" i="2"/>
  <c r="BE411" i="2" s="1"/>
  <c r="BI408" i="2"/>
  <c r="BH408" i="2"/>
  <c r="BG408" i="2"/>
  <c r="BF408" i="2"/>
  <c r="T408" i="2"/>
  <c r="R408" i="2"/>
  <c r="P408" i="2"/>
  <c r="BK408" i="2"/>
  <c r="J408" i="2"/>
  <c r="BE408" i="2"/>
  <c r="BI404" i="2"/>
  <c r="BH404" i="2"/>
  <c r="BG404" i="2"/>
  <c r="BF404" i="2"/>
  <c r="T404" i="2"/>
  <c r="R404" i="2"/>
  <c r="P404" i="2"/>
  <c r="BK404" i="2"/>
  <c r="J404" i="2"/>
  <c r="BE404" i="2" s="1"/>
  <c r="BI401" i="2"/>
  <c r="BH401" i="2"/>
  <c r="BG401" i="2"/>
  <c r="BF401" i="2"/>
  <c r="T401" i="2"/>
  <c r="R401" i="2"/>
  <c r="P401" i="2"/>
  <c r="BK401" i="2"/>
  <c r="J401" i="2"/>
  <c r="BE401" i="2"/>
  <c r="BI397" i="2"/>
  <c r="BH397" i="2"/>
  <c r="BG397" i="2"/>
  <c r="BF397" i="2"/>
  <c r="T397" i="2"/>
  <c r="R397" i="2"/>
  <c r="P397" i="2"/>
  <c r="BK397" i="2"/>
  <c r="J397" i="2"/>
  <c r="BE397" i="2"/>
  <c r="BI394" i="2"/>
  <c r="BH394" i="2"/>
  <c r="BG394" i="2"/>
  <c r="BF394" i="2"/>
  <c r="T394" i="2"/>
  <c r="R394" i="2"/>
  <c r="P394" i="2"/>
  <c r="BK394" i="2"/>
  <c r="J394" i="2"/>
  <c r="BE394" i="2"/>
  <c r="BI390" i="2"/>
  <c r="BH390" i="2"/>
  <c r="BG390" i="2"/>
  <c r="BF390" i="2"/>
  <c r="T390" i="2"/>
  <c r="R390" i="2"/>
  <c r="P390" i="2"/>
  <c r="BK390" i="2"/>
  <c r="J390" i="2"/>
  <c r="BE390" i="2" s="1"/>
  <c r="BI387" i="2"/>
  <c r="BH387" i="2"/>
  <c r="BG387" i="2"/>
  <c r="BF387" i="2"/>
  <c r="T387" i="2"/>
  <c r="R387" i="2"/>
  <c r="P387" i="2"/>
  <c r="BK387" i="2"/>
  <c r="J387" i="2"/>
  <c r="BE387" i="2" s="1"/>
  <c r="BI383" i="2"/>
  <c r="BH383" i="2"/>
  <c r="BG383" i="2"/>
  <c r="BF383" i="2"/>
  <c r="T383" i="2"/>
  <c r="R383" i="2"/>
  <c r="P383" i="2"/>
  <c r="BK383" i="2"/>
  <c r="J383" i="2"/>
  <c r="BE383" i="2"/>
  <c r="BI380" i="2"/>
  <c r="BH380" i="2"/>
  <c r="BG380" i="2"/>
  <c r="BF380" i="2"/>
  <c r="T380" i="2"/>
  <c r="R380" i="2"/>
  <c r="P380" i="2"/>
  <c r="BK380" i="2"/>
  <c r="J380" i="2"/>
  <c r="BE380" i="2" s="1"/>
  <c r="BI376" i="2"/>
  <c r="BH376" i="2"/>
  <c r="BG376" i="2"/>
  <c r="BF376" i="2"/>
  <c r="T376" i="2"/>
  <c r="R376" i="2"/>
  <c r="P376" i="2"/>
  <c r="BK376" i="2"/>
  <c r="J376" i="2"/>
  <c r="BE376" i="2" s="1"/>
  <c r="BI373" i="2"/>
  <c r="BH373" i="2"/>
  <c r="BG373" i="2"/>
  <c r="BF373" i="2"/>
  <c r="T373" i="2"/>
  <c r="R373" i="2"/>
  <c r="P373" i="2"/>
  <c r="BK373" i="2"/>
  <c r="J373" i="2"/>
  <c r="BE373" i="2" s="1"/>
  <c r="BI369" i="2"/>
  <c r="BH369" i="2"/>
  <c r="BG369" i="2"/>
  <c r="BF369" i="2"/>
  <c r="T369" i="2"/>
  <c r="R369" i="2"/>
  <c r="P369" i="2"/>
  <c r="BK369" i="2"/>
  <c r="J369" i="2"/>
  <c r="BE369" i="2"/>
  <c r="BI368" i="2"/>
  <c r="BH368" i="2"/>
  <c r="BG368" i="2"/>
  <c r="BF368" i="2"/>
  <c r="T368" i="2"/>
  <c r="R368" i="2"/>
  <c r="P368" i="2"/>
  <c r="BK368" i="2"/>
  <c r="J368" i="2"/>
  <c r="BE368" i="2" s="1"/>
  <c r="BI364" i="2"/>
  <c r="BH364" i="2"/>
  <c r="BG364" i="2"/>
  <c r="BF364" i="2"/>
  <c r="T364" i="2"/>
  <c r="R364" i="2"/>
  <c r="P364" i="2"/>
  <c r="BK364" i="2"/>
  <c r="J364" i="2"/>
  <c r="BE364" i="2" s="1"/>
  <c r="BI363" i="2"/>
  <c r="BH363" i="2"/>
  <c r="BG363" i="2"/>
  <c r="BF363" i="2"/>
  <c r="T363" i="2"/>
  <c r="R363" i="2"/>
  <c r="P363" i="2"/>
  <c r="BK363" i="2"/>
  <c r="J363" i="2"/>
  <c r="BE363" i="2"/>
  <c r="BI362" i="2"/>
  <c r="BH362" i="2"/>
  <c r="BG362" i="2"/>
  <c r="BF362" i="2"/>
  <c r="T362" i="2"/>
  <c r="R362" i="2"/>
  <c r="P362" i="2"/>
  <c r="BK362" i="2"/>
  <c r="J362" i="2"/>
  <c r="BE362" i="2" s="1"/>
  <c r="BI358" i="2"/>
  <c r="BH358" i="2"/>
  <c r="BG358" i="2"/>
  <c r="BF358" i="2"/>
  <c r="T358" i="2"/>
  <c r="R358" i="2"/>
  <c r="P358" i="2"/>
  <c r="BK358" i="2"/>
  <c r="J358" i="2"/>
  <c r="BE358" i="2"/>
  <c r="BI357" i="2"/>
  <c r="BH357" i="2"/>
  <c r="BG357" i="2"/>
  <c r="BF357" i="2"/>
  <c r="T357" i="2"/>
  <c r="R357" i="2"/>
  <c r="P357" i="2"/>
  <c r="BK357" i="2"/>
  <c r="J357" i="2"/>
  <c r="BE357" i="2" s="1"/>
  <c r="BI353" i="2"/>
  <c r="BH353" i="2"/>
  <c r="BG353" i="2"/>
  <c r="BF353" i="2"/>
  <c r="T353" i="2"/>
  <c r="R353" i="2"/>
  <c r="P353" i="2"/>
  <c r="BK353" i="2"/>
  <c r="J353" i="2"/>
  <c r="BE353" i="2"/>
  <c r="BI352" i="2"/>
  <c r="BH352" i="2"/>
  <c r="BG352" i="2"/>
  <c r="BF352" i="2"/>
  <c r="T352" i="2"/>
  <c r="R352" i="2"/>
  <c r="P352" i="2"/>
  <c r="BK352" i="2"/>
  <c r="J352" i="2"/>
  <c r="BE352" i="2"/>
  <c r="BI351" i="2"/>
  <c r="BH351" i="2"/>
  <c r="BG351" i="2"/>
  <c r="BF351" i="2"/>
  <c r="T351" i="2"/>
  <c r="R351" i="2"/>
  <c r="P351" i="2"/>
  <c r="BK351" i="2"/>
  <c r="J351" i="2"/>
  <c r="BE351" i="2"/>
  <c r="BI347" i="2"/>
  <c r="BH347" i="2"/>
  <c r="BG347" i="2"/>
  <c r="BF347" i="2"/>
  <c r="T347" i="2"/>
  <c r="R347" i="2"/>
  <c r="P347" i="2"/>
  <c r="BK347" i="2"/>
  <c r="J347" i="2"/>
  <c r="BE347" i="2" s="1"/>
  <c r="BI346" i="2"/>
  <c r="BH346" i="2"/>
  <c r="BG346" i="2"/>
  <c r="BF346" i="2"/>
  <c r="T346" i="2"/>
  <c r="R346" i="2"/>
  <c r="P346" i="2"/>
  <c r="BK346" i="2"/>
  <c r="J346" i="2"/>
  <c r="BE346" i="2" s="1"/>
  <c r="BI345" i="2"/>
  <c r="BH345" i="2"/>
  <c r="BG345" i="2"/>
  <c r="BF345" i="2"/>
  <c r="T345" i="2"/>
  <c r="R345" i="2"/>
  <c r="P345" i="2"/>
  <c r="BK345" i="2"/>
  <c r="J345" i="2"/>
  <c r="BE345" i="2"/>
  <c r="BI344" i="2"/>
  <c r="BH344" i="2"/>
  <c r="BG344" i="2"/>
  <c r="BF344" i="2"/>
  <c r="T344" i="2"/>
  <c r="R344" i="2"/>
  <c r="P344" i="2"/>
  <c r="BK344" i="2"/>
  <c r="J344" i="2"/>
  <c r="BE344" i="2" s="1"/>
  <c r="BI343" i="2"/>
  <c r="BH343" i="2"/>
  <c r="BG343" i="2"/>
  <c r="BF343" i="2"/>
  <c r="T343" i="2"/>
  <c r="R343" i="2"/>
  <c r="P343" i="2"/>
  <c r="BK343" i="2"/>
  <c r="J343" i="2"/>
  <c r="BE343" i="2" s="1"/>
  <c r="BI342" i="2"/>
  <c r="BH342" i="2"/>
  <c r="BG342" i="2"/>
  <c r="BF342" i="2"/>
  <c r="T342" i="2"/>
  <c r="R342" i="2"/>
  <c r="P342" i="2"/>
  <c r="BK342" i="2"/>
  <c r="J342" i="2"/>
  <c r="BE342" i="2"/>
  <c r="BI341" i="2"/>
  <c r="BH341" i="2"/>
  <c r="BG341" i="2"/>
  <c r="BF341" i="2"/>
  <c r="T341" i="2"/>
  <c r="R341" i="2"/>
  <c r="P341" i="2"/>
  <c r="BK341" i="2"/>
  <c r="J341" i="2"/>
  <c r="BE341" i="2"/>
  <c r="BI340" i="2"/>
  <c r="BH340" i="2"/>
  <c r="BG340" i="2"/>
  <c r="BF340" i="2"/>
  <c r="T340" i="2"/>
  <c r="R340" i="2"/>
  <c r="P340" i="2"/>
  <c r="BK340" i="2"/>
  <c r="J340" i="2"/>
  <c r="BE340" i="2"/>
  <c r="BI339" i="2"/>
  <c r="BH339" i="2"/>
  <c r="BG339" i="2"/>
  <c r="BF339" i="2"/>
  <c r="T339" i="2"/>
  <c r="R339" i="2"/>
  <c r="P339" i="2"/>
  <c r="BK339" i="2"/>
  <c r="J339" i="2"/>
  <c r="BE339" i="2" s="1"/>
  <c r="BI338" i="2"/>
  <c r="BH338" i="2"/>
  <c r="BG338" i="2"/>
  <c r="BF338" i="2"/>
  <c r="T338" i="2"/>
  <c r="R338" i="2"/>
  <c r="P338" i="2"/>
  <c r="BK338" i="2"/>
  <c r="J338" i="2"/>
  <c r="BE338" i="2"/>
  <c r="BI337" i="2"/>
  <c r="BH337" i="2"/>
  <c r="BG337" i="2"/>
  <c r="BF337" i="2"/>
  <c r="T337" i="2"/>
  <c r="R337" i="2"/>
  <c r="P337" i="2"/>
  <c r="BK337" i="2"/>
  <c r="J337" i="2"/>
  <c r="BE337" i="2" s="1"/>
  <c r="BI336" i="2"/>
  <c r="BH336" i="2"/>
  <c r="BG336" i="2"/>
  <c r="BF336" i="2"/>
  <c r="T336" i="2"/>
  <c r="R336" i="2"/>
  <c r="P336" i="2"/>
  <c r="BK336" i="2"/>
  <c r="J336" i="2"/>
  <c r="BE336" i="2"/>
  <c r="BI332" i="2"/>
  <c r="BH332" i="2"/>
  <c r="BG332" i="2"/>
  <c r="BF332" i="2"/>
  <c r="T332" i="2"/>
  <c r="R332" i="2"/>
  <c r="P332" i="2"/>
  <c r="BK332" i="2"/>
  <c r="J332" i="2"/>
  <c r="BE332" i="2" s="1"/>
  <c r="BI328" i="2"/>
  <c r="BH328" i="2"/>
  <c r="BG328" i="2"/>
  <c r="BF328" i="2"/>
  <c r="T328" i="2"/>
  <c r="R328" i="2"/>
  <c r="P328" i="2"/>
  <c r="BK328" i="2"/>
  <c r="J328" i="2"/>
  <c r="BE328" i="2" s="1"/>
  <c r="BI325" i="2"/>
  <c r="BH325" i="2"/>
  <c r="BG325" i="2"/>
  <c r="BF325" i="2"/>
  <c r="T325" i="2"/>
  <c r="R325" i="2"/>
  <c r="P325" i="2"/>
  <c r="BK325" i="2"/>
  <c r="J325" i="2"/>
  <c r="BE325" i="2"/>
  <c r="BI322" i="2"/>
  <c r="BH322" i="2"/>
  <c r="BG322" i="2"/>
  <c r="BF322" i="2"/>
  <c r="T322" i="2"/>
  <c r="R322" i="2"/>
  <c r="P322" i="2"/>
  <c r="BK322" i="2"/>
  <c r="BK309" i="2" s="1"/>
  <c r="J309" i="2" s="1"/>
  <c r="J64" i="2" s="1"/>
  <c r="J322" i="2"/>
  <c r="BE322" i="2" s="1"/>
  <c r="BI318" i="2"/>
  <c r="BH318" i="2"/>
  <c r="BG318" i="2"/>
  <c r="BF318" i="2"/>
  <c r="T318" i="2"/>
  <c r="R318" i="2"/>
  <c r="P318" i="2"/>
  <c r="BK318" i="2"/>
  <c r="J318" i="2"/>
  <c r="BE318" i="2"/>
  <c r="BI310" i="2"/>
  <c r="BH310" i="2"/>
  <c r="BG310" i="2"/>
  <c r="BF310" i="2"/>
  <c r="T310" i="2"/>
  <c r="R310" i="2"/>
  <c r="P310" i="2"/>
  <c r="BK310" i="2"/>
  <c r="J310" i="2"/>
  <c r="BE310" i="2" s="1"/>
  <c r="BI306" i="2"/>
  <c r="BH306" i="2"/>
  <c r="BG306" i="2"/>
  <c r="BF306" i="2"/>
  <c r="T306" i="2"/>
  <c r="R306" i="2"/>
  <c r="P306" i="2"/>
  <c r="P299" i="2" s="1"/>
  <c r="BK306" i="2"/>
  <c r="J306" i="2"/>
  <c r="BE306" i="2" s="1"/>
  <c r="BI300" i="2"/>
  <c r="BH300" i="2"/>
  <c r="BG300" i="2"/>
  <c r="BF300" i="2"/>
  <c r="T300" i="2"/>
  <c r="T299" i="2"/>
  <c r="R300" i="2"/>
  <c r="R299" i="2" s="1"/>
  <c r="P300" i="2"/>
  <c r="BK300" i="2"/>
  <c r="J300" i="2"/>
  <c r="BE300" i="2"/>
  <c r="BI295" i="2"/>
  <c r="BH295" i="2"/>
  <c r="BG295" i="2"/>
  <c r="BF295" i="2"/>
  <c r="T295" i="2"/>
  <c r="T294" i="2" s="1"/>
  <c r="R295" i="2"/>
  <c r="R294" i="2"/>
  <c r="P295" i="2"/>
  <c r="P294" i="2" s="1"/>
  <c r="BK295" i="2"/>
  <c r="BK294" i="2"/>
  <c r="J294" i="2" s="1"/>
  <c r="J62" i="2" s="1"/>
  <c r="J295" i="2"/>
  <c r="BE295" i="2" s="1"/>
  <c r="BI291" i="2"/>
  <c r="BH291" i="2"/>
  <c r="BG291" i="2"/>
  <c r="BF291" i="2"/>
  <c r="T291" i="2"/>
  <c r="R291" i="2"/>
  <c r="P291" i="2"/>
  <c r="BK291" i="2"/>
  <c r="J291" i="2"/>
  <c r="BE291" i="2"/>
  <c r="BI288" i="2"/>
  <c r="BH288" i="2"/>
  <c r="BG288" i="2"/>
  <c r="BF288" i="2"/>
  <c r="T288" i="2"/>
  <c r="R288" i="2"/>
  <c r="P288" i="2"/>
  <c r="BK288" i="2"/>
  <c r="J288" i="2"/>
  <c r="BE288" i="2" s="1"/>
  <c r="BI279" i="2"/>
  <c r="BH279" i="2"/>
  <c r="BG279" i="2"/>
  <c r="BF279" i="2"/>
  <c r="T279" i="2"/>
  <c r="R279" i="2"/>
  <c r="P279" i="2"/>
  <c r="BK279" i="2"/>
  <c r="J279" i="2"/>
  <c r="BE279" i="2"/>
  <c r="BI274" i="2"/>
  <c r="BH274" i="2"/>
  <c r="BG274" i="2"/>
  <c r="BF274" i="2"/>
  <c r="T274" i="2"/>
  <c r="R274" i="2"/>
  <c r="P274" i="2"/>
  <c r="BK274" i="2"/>
  <c r="J274" i="2"/>
  <c r="BE274" i="2" s="1"/>
  <c r="BI266" i="2"/>
  <c r="BH266" i="2"/>
  <c r="BG266" i="2"/>
  <c r="BF266" i="2"/>
  <c r="T266" i="2"/>
  <c r="R266" i="2"/>
  <c r="P266" i="2"/>
  <c r="BK266" i="2"/>
  <c r="J266" i="2"/>
  <c r="BE266" i="2"/>
  <c r="BI263" i="2"/>
  <c r="BH263" i="2"/>
  <c r="BG263" i="2"/>
  <c r="BF263" i="2"/>
  <c r="T263" i="2"/>
  <c r="R263" i="2"/>
  <c r="P263" i="2"/>
  <c r="BK263" i="2"/>
  <c r="J263" i="2"/>
  <c r="BE263" i="2" s="1"/>
  <c r="BI260" i="2"/>
  <c r="BH260" i="2"/>
  <c r="BG260" i="2"/>
  <c r="BF260" i="2"/>
  <c r="T260" i="2"/>
  <c r="R260" i="2"/>
  <c r="P260" i="2"/>
  <c r="BK260" i="2"/>
  <c r="J260" i="2"/>
  <c r="BE260" i="2" s="1"/>
  <c r="BI257" i="2"/>
  <c r="BH257" i="2"/>
  <c r="BG257" i="2"/>
  <c r="BF257" i="2"/>
  <c r="T257" i="2"/>
  <c r="R257" i="2"/>
  <c r="P257" i="2"/>
  <c r="BK257" i="2"/>
  <c r="J257" i="2"/>
  <c r="BE257" i="2" s="1"/>
  <c r="BI254" i="2"/>
  <c r="BH254" i="2"/>
  <c r="BG254" i="2"/>
  <c r="BF254" i="2"/>
  <c r="T254" i="2"/>
  <c r="R254" i="2"/>
  <c r="P254" i="2"/>
  <c r="BK254" i="2"/>
  <c r="J254" i="2"/>
  <c r="BE254" i="2" s="1"/>
  <c r="BI250" i="2"/>
  <c r="BH250" i="2"/>
  <c r="BG250" i="2"/>
  <c r="BF250" i="2"/>
  <c r="T250" i="2"/>
  <c r="R250" i="2"/>
  <c r="P250" i="2"/>
  <c r="BK250" i="2"/>
  <c r="J250" i="2"/>
  <c r="BE250" i="2" s="1"/>
  <c r="BI245" i="2"/>
  <c r="BH245" i="2"/>
  <c r="BG245" i="2"/>
  <c r="BF245" i="2"/>
  <c r="T245" i="2"/>
  <c r="R245" i="2"/>
  <c r="P245" i="2"/>
  <c r="BK245" i="2"/>
  <c r="J245" i="2"/>
  <c r="BE245" i="2"/>
  <c r="BI236" i="2"/>
  <c r="BH236" i="2"/>
  <c r="BG236" i="2"/>
  <c r="BF236" i="2"/>
  <c r="T236" i="2"/>
  <c r="R236" i="2"/>
  <c r="P236" i="2"/>
  <c r="BK236" i="2"/>
  <c r="J236" i="2"/>
  <c r="BE236" i="2" s="1"/>
  <c r="BI233" i="2"/>
  <c r="BH233" i="2"/>
  <c r="BG233" i="2"/>
  <c r="BF233" i="2"/>
  <c r="T233" i="2"/>
  <c r="R233" i="2"/>
  <c r="P233" i="2"/>
  <c r="BK233" i="2"/>
  <c r="J233" i="2"/>
  <c r="BE233" i="2"/>
  <c r="BI230" i="2"/>
  <c r="BH230" i="2"/>
  <c r="BG230" i="2"/>
  <c r="BF230" i="2"/>
  <c r="T230" i="2"/>
  <c r="R230" i="2"/>
  <c r="P230" i="2"/>
  <c r="BK230" i="2"/>
  <c r="J230" i="2"/>
  <c r="BE230" i="2" s="1"/>
  <c r="BI227" i="2"/>
  <c r="BH227" i="2"/>
  <c r="BG227" i="2"/>
  <c r="BF227" i="2"/>
  <c r="T227" i="2"/>
  <c r="R227" i="2"/>
  <c r="P227" i="2"/>
  <c r="BK227" i="2"/>
  <c r="J227" i="2"/>
  <c r="BE227" i="2" s="1"/>
  <c r="BI223" i="2"/>
  <c r="BH223" i="2"/>
  <c r="BG223" i="2"/>
  <c r="BF223" i="2"/>
  <c r="T223" i="2"/>
  <c r="R223" i="2"/>
  <c r="P223" i="2"/>
  <c r="BK223" i="2"/>
  <c r="J223" i="2"/>
  <c r="BE223" i="2" s="1"/>
  <c r="BI204" i="2"/>
  <c r="BH204" i="2"/>
  <c r="BG204" i="2"/>
  <c r="BF204" i="2"/>
  <c r="T204" i="2"/>
  <c r="R204" i="2"/>
  <c r="P204" i="2"/>
  <c r="BK204" i="2"/>
  <c r="J204" i="2"/>
  <c r="BE204" i="2"/>
  <c r="BI200" i="2"/>
  <c r="BH200" i="2"/>
  <c r="BG200" i="2"/>
  <c r="BF200" i="2"/>
  <c r="T200" i="2"/>
  <c r="R200" i="2"/>
  <c r="P200" i="2"/>
  <c r="BK200" i="2"/>
  <c r="J200" i="2"/>
  <c r="BE200" i="2" s="1"/>
  <c r="BI196" i="2"/>
  <c r="BH196" i="2"/>
  <c r="BG196" i="2"/>
  <c r="BF196" i="2"/>
  <c r="T196" i="2"/>
  <c r="R196" i="2"/>
  <c r="P196" i="2"/>
  <c r="BK196" i="2"/>
  <c r="J196" i="2"/>
  <c r="BE196" i="2"/>
  <c r="BI193" i="2"/>
  <c r="BH193" i="2"/>
  <c r="BG193" i="2"/>
  <c r="BF193" i="2"/>
  <c r="T193" i="2"/>
  <c r="R193" i="2"/>
  <c r="P193" i="2"/>
  <c r="BK193" i="2"/>
  <c r="J193" i="2"/>
  <c r="BE193" i="2" s="1"/>
  <c r="BI190" i="2"/>
  <c r="BH190" i="2"/>
  <c r="BG190" i="2"/>
  <c r="BF190" i="2"/>
  <c r="T190" i="2"/>
  <c r="R190" i="2"/>
  <c r="P190" i="2"/>
  <c r="BK190" i="2"/>
  <c r="J190" i="2"/>
  <c r="BE190" i="2"/>
  <c r="BI187" i="2"/>
  <c r="BH187" i="2"/>
  <c r="BG187" i="2"/>
  <c r="BF187" i="2"/>
  <c r="T187" i="2"/>
  <c r="R187" i="2"/>
  <c r="P187" i="2"/>
  <c r="BK187" i="2"/>
  <c r="J187" i="2"/>
  <c r="BE187" i="2" s="1"/>
  <c r="BI156" i="2"/>
  <c r="BH156" i="2"/>
  <c r="BG156" i="2"/>
  <c r="BF156" i="2"/>
  <c r="T156" i="2"/>
  <c r="R156" i="2"/>
  <c r="P156" i="2"/>
  <c r="BK156" i="2"/>
  <c r="J156" i="2"/>
  <c r="BE156" i="2" s="1"/>
  <c r="BI153" i="2"/>
  <c r="BH153" i="2"/>
  <c r="BG153" i="2"/>
  <c r="BF153" i="2"/>
  <c r="T153" i="2"/>
  <c r="R153" i="2"/>
  <c r="P153" i="2"/>
  <c r="BK153" i="2"/>
  <c r="J153" i="2"/>
  <c r="BE153" i="2" s="1"/>
  <c r="BI150" i="2"/>
  <c r="BH150" i="2"/>
  <c r="BG150" i="2"/>
  <c r="BF150" i="2"/>
  <c r="T150" i="2"/>
  <c r="R150" i="2"/>
  <c r="P150" i="2"/>
  <c r="BK150" i="2"/>
  <c r="J150" i="2"/>
  <c r="BE150" i="2"/>
  <c r="BI147" i="2"/>
  <c r="BH147" i="2"/>
  <c r="BG147" i="2"/>
  <c r="BF147" i="2"/>
  <c r="T147" i="2"/>
  <c r="R147" i="2"/>
  <c r="P147" i="2"/>
  <c r="BK147" i="2"/>
  <c r="J147" i="2"/>
  <c r="BE147" i="2" s="1"/>
  <c r="BI141" i="2"/>
  <c r="BH141" i="2"/>
  <c r="BG141" i="2"/>
  <c r="BF141" i="2"/>
  <c r="T141" i="2"/>
  <c r="R141" i="2"/>
  <c r="P141" i="2"/>
  <c r="BK141" i="2"/>
  <c r="J141" i="2"/>
  <c r="BE141" i="2"/>
  <c r="BI136" i="2"/>
  <c r="BH136" i="2"/>
  <c r="BG136" i="2"/>
  <c r="BF136" i="2"/>
  <c r="T136" i="2"/>
  <c r="R136" i="2"/>
  <c r="P136" i="2"/>
  <c r="BK136" i="2"/>
  <c r="J136" i="2"/>
  <c r="BE136" i="2" s="1"/>
  <c r="BI130" i="2"/>
  <c r="BH130" i="2"/>
  <c r="BG130" i="2"/>
  <c r="BF130" i="2"/>
  <c r="T130" i="2"/>
  <c r="R130" i="2"/>
  <c r="P130" i="2"/>
  <c r="BK130" i="2"/>
  <c r="J130" i="2"/>
  <c r="BE130" i="2"/>
  <c r="BI129" i="2"/>
  <c r="BH129" i="2"/>
  <c r="BG129" i="2"/>
  <c r="BF129" i="2"/>
  <c r="T129" i="2"/>
  <c r="R129" i="2"/>
  <c r="P129" i="2"/>
  <c r="BK129" i="2"/>
  <c r="J129" i="2"/>
  <c r="BE129" i="2" s="1"/>
  <c r="BI126" i="2"/>
  <c r="BH126" i="2"/>
  <c r="BG126" i="2"/>
  <c r="BF126" i="2"/>
  <c r="T126" i="2"/>
  <c r="R126" i="2"/>
  <c r="P126" i="2"/>
  <c r="BK126" i="2"/>
  <c r="J126" i="2"/>
  <c r="BE126" i="2" s="1"/>
  <c r="BI125" i="2"/>
  <c r="BH125" i="2"/>
  <c r="BG125" i="2"/>
  <c r="BF125" i="2"/>
  <c r="T125" i="2"/>
  <c r="R125" i="2"/>
  <c r="P125" i="2"/>
  <c r="BK125" i="2"/>
  <c r="J125" i="2"/>
  <c r="BE125" i="2" s="1"/>
  <c r="BI122" i="2"/>
  <c r="BH122" i="2"/>
  <c r="BG122" i="2"/>
  <c r="BF122" i="2"/>
  <c r="T122" i="2"/>
  <c r="R122" i="2"/>
  <c r="P122" i="2"/>
  <c r="BK122" i="2"/>
  <c r="J122" i="2"/>
  <c r="BE122" i="2"/>
  <c r="BI121" i="2"/>
  <c r="BH121" i="2"/>
  <c r="BG121" i="2"/>
  <c r="BF121" i="2"/>
  <c r="T121" i="2"/>
  <c r="R121" i="2"/>
  <c r="P121" i="2"/>
  <c r="BK121" i="2"/>
  <c r="J121" i="2"/>
  <c r="BE121" i="2" s="1"/>
  <c r="BI118" i="2"/>
  <c r="BH118" i="2"/>
  <c r="BG118" i="2"/>
  <c r="BF118" i="2"/>
  <c r="T118" i="2"/>
  <c r="R118" i="2"/>
  <c r="P118" i="2"/>
  <c r="BK118" i="2"/>
  <c r="J118" i="2"/>
  <c r="BE118" i="2"/>
  <c r="BI117" i="2"/>
  <c r="BH117" i="2"/>
  <c r="BG117" i="2"/>
  <c r="BF117" i="2"/>
  <c r="T117" i="2"/>
  <c r="R117" i="2"/>
  <c r="P117" i="2"/>
  <c r="BK117" i="2"/>
  <c r="J117" i="2"/>
  <c r="BE117" i="2" s="1"/>
  <c r="BI114" i="2"/>
  <c r="BH114" i="2"/>
  <c r="BG114" i="2"/>
  <c r="BF114" i="2"/>
  <c r="T114" i="2"/>
  <c r="R114" i="2"/>
  <c r="P114" i="2"/>
  <c r="BK114" i="2"/>
  <c r="J114" i="2"/>
  <c r="BE114" i="2"/>
  <c r="BI113" i="2"/>
  <c r="BH113" i="2"/>
  <c r="BG113" i="2"/>
  <c r="BF113" i="2"/>
  <c r="T113" i="2"/>
  <c r="R113" i="2"/>
  <c r="P113" i="2"/>
  <c r="BK113" i="2"/>
  <c r="J113" i="2"/>
  <c r="BE113" i="2" s="1"/>
  <c r="BI112" i="2"/>
  <c r="BH112" i="2"/>
  <c r="BG112" i="2"/>
  <c r="BF112" i="2"/>
  <c r="T112" i="2"/>
  <c r="R112" i="2"/>
  <c r="P112" i="2"/>
  <c r="BK112" i="2"/>
  <c r="J112" i="2"/>
  <c r="BE112" i="2" s="1"/>
  <c r="BI108" i="2"/>
  <c r="BH108" i="2"/>
  <c r="BG108" i="2"/>
  <c r="BF108" i="2"/>
  <c r="T108" i="2"/>
  <c r="R108" i="2"/>
  <c r="P108" i="2"/>
  <c r="BK108" i="2"/>
  <c r="J108" i="2"/>
  <c r="BE108" i="2" s="1"/>
  <c r="BI104" i="2"/>
  <c r="BH104" i="2"/>
  <c r="BG104" i="2"/>
  <c r="BF104" i="2"/>
  <c r="T104" i="2"/>
  <c r="R104" i="2"/>
  <c r="P104" i="2"/>
  <c r="BK104" i="2"/>
  <c r="J104" i="2"/>
  <c r="BE104" i="2" s="1"/>
  <c r="BI100" i="2"/>
  <c r="BH100" i="2"/>
  <c r="BG100" i="2"/>
  <c r="BF100" i="2"/>
  <c r="T100" i="2"/>
  <c r="R100" i="2"/>
  <c r="P100" i="2"/>
  <c r="BK100" i="2"/>
  <c r="J100" i="2"/>
  <c r="BE100" i="2" s="1"/>
  <c r="BI99" i="2"/>
  <c r="BH99" i="2"/>
  <c r="BG99" i="2"/>
  <c r="BF99" i="2"/>
  <c r="T99" i="2"/>
  <c r="R99" i="2"/>
  <c r="P99" i="2"/>
  <c r="BK99" i="2"/>
  <c r="J99" i="2"/>
  <c r="BE99" i="2"/>
  <c r="BI96" i="2"/>
  <c r="BH96" i="2"/>
  <c r="BG96" i="2"/>
  <c r="BF96" i="2"/>
  <c r="J34" i="2" s="1"/>
  <c r="AW55" i="1" s="1"/>
  <c r="T96" i="2"/>
  <c r="R96" i="2"/>
  <c r="P96" i="2"/>
  <c r="BK96" i="2"/>
  <c r="J96" i="2"/>
  <c r="BE96" i="2" s="1"/>
  <c r="BI95" i="2"/>
  <c r="BH95" i="2"/>
  <c r="BG95" i="2"/>
  <c r="F35" i="2" s="1"/>
  <c r="BB55" i="1" s="1"/>
  <c r="BF95" i="2"/>
  <c r="T95" i="2"/>
  <c r="R95" i="2"/>
  <c r="P95" i="2"/>
  <c r="P91" i="2" s="1"/>
  <c r="BK95" i="2"/>
  <c r="J95" i="2"/>
  <c r="BE95" i="2"/>
  <c r="BI92" i="2"/>
  <c r="F37" i="2" s="1"/>
  <c r="BD55" i="1" s="1"/>
  <c r="BH92" i="2"/>
  <c r="BG92" i="2"/>
  <c r="BF92" i="2"/>
  <c r="T92" i="2"/>
  <c r="R92" i="2"/>
  <c r="P92" i="2"/>
  <c r="BK92" i="2"/>
  <c r="J92" i="2"/>
  <c r="BE92" i="2" s="1"/>
  <c r="J85" i="2"/>
  <c r="F85" i="2"/>
  <c r="F83" i="2"/>
  <c r="E81" i="2"/>
  <c r="J54" i="2"/>
  <c r="F54" i="2"/>
  <c r="F52" i="2"/>
  <c r="E50" i="2"/>
  <c r="J24" i="2"/>
  <c r="E24" i="2"/>
  <c r="J55" i="2" s="1"/>
  <c r="J86" i="2"/>
  <c r="J23" i="2"/>
  <c r="J18" i="2"/>
  <c r="E18" i="2"/>
  <c r="F86" i="2" s="1"/>
  <c r="J17" i="2"/>
  <c r="J12" i="2"/>
  <c r="J83" i="2" s="1"/>
  <c r="E7" i="2"/>
  <c r="E79" i="2" s="1"/>
  <c r="AS54" i="1"/>
  <c r="L50" i="1"/>
  <c r="AM50" i="1"/>
  <c r="AM49" i="1"/>
  <c r="L49" i="1"/>
  <c r="AM47" i="1"/>
  <c r="L47" i="1"/>
  <c r="L45" i="1"/>
  <c r="L44" i="1"/>
  <c r="R309" i="2" l="1"/>
  <c r="F36" i="3"/>
  <c r="BC56" i="1" s="1"/>
  <c r="T167" i="6"/>
  <c r="F81" i="7"/>
  <c r="F55" i="7"/>
  <c r="F36" i="7"/>
  <c r="BC60" i="1" s="1"/>
  <c r="F35" i="8"/>
  <c r="BB61" i="1" s="1"/>
  <c r="BK91" i="2"/>
  <c r="J91" i="2" s="1"/>
  <c r="J61" i="2" s="1"/>
  <c r="BK299" i="2"/>
  <c r="J299" i="2" s="1"/>
  <c r="J63" i="2" s="1"/>
  <c r="BK331" i="2"/>
  <c r="J331" i="2" s="1"/>
  <c r="J65" i="2" s="1"/>
  <c r="P197" i="3"/>
  <c r="J79" i="4"/>
  <c r="J52" i="4"/>
  <c r="P86" i="6"/>
  <c r="P85" i="6" s="1"/>
  <c r="P84" i="6" s="1"/>
  <c r="AU59" i="1" s="1"/>
  <c r="F35" i="6"/>
  <c r="BB59" i="1" s="1"/>
  <c r="F37" i="6"/>
  <c r="BD59" i="1" s="1"/>
  <c r="E74" i="8"/>
  <c r="E48" i="8"/>
  <c r="F82" i="4"/>
  <c r="F55" i="4"/>
  <c r="J86" i="7"/>
  <c r="J61" i="7" s="1"/>
  <c r="R91" i="2"/>
  <c r="F36" i="2"/>
  <c r="BC55" i="1" s="1"/>
  <c r="T91" i="2"/>
  <c r="F34" i="2"/>
  <c r="BA55" i="1" s="1"/>
  <c r="T309" i="2"/>
  <c r="T227" i="4"/>
  <c r="T86" i="4" s="1"/>
  <c r="T85" i="4" s="1"/>
  <c r="E48" i="5"/>
  <c r="R196" i="5"/>
  <c r="BK210" i="5"/>
  <c r="J210" i="5" s="1"/>
  <c r="J63" i="5" s="1"/>
  <c r="J52" i="6"/>
  <c r="F77" i="11"/>
  <c r="F55" i="11"/>
  <c r="BK217" i="9"/>
  <c r="J217" i="9" s="1"/>
  <c r="J63" i="9" s="1"/>
  <c r="P86" i="8"/>
  <c r="BK86" i="3"/>
  <c r="J86" i="3" s="1"/>
  <c r="J61" i="3" s="1"/>
  <c r="T86" i="3"/>
  <c r="T197" i="3"/>
  <c r="BK211" i="3"/>
  <c r="J211" i="3" s="1"/>
  <c r="J63" i="3" s="1"/>
  <c r="F37" i="4"/>
  <c r="BD57" i="1" s="1"/>
  <c r="F35" i="4"/>
  <c r="BB57" i="1" s="1"/>
  <c r="T86" i="6"/>
  <c r="T85" i="6" s="1"/>
  <c r="T84" i="6" s="1"/>
  <c r="R86" i="6"/>
  <c r="E48" i="7"/>
  <c r="E74" i="7"/>
  <c r="R209" i="7"/>
  <c r="P195" i="8"/>
  <c r="P209" i="8"/>
  <c r="R209" i="10"/>
  <c r="J74" i="11"/>
  <c r="J52" i="11"/>
  <c r="F37" i="8"/>
  <c r="BD61" i="1" s="1"/>
  <c r="P309" i="2"/>
  <c r="BK547" i="2"/>
  <c r="J547" i="2" s="1"/>
  <c r="J66" i="2" s="1"/>
  <c r="T547" i="2"/>
  <c r="T558" i="2"/>
  <c r="T557" i="2" s="1"/>
  <c r="J34" i="3"/>
  <c r="AW56" i="1" s="1"/>
  <c r="T87" i="4"/>
  <c r="P87" i="4"/>
  <c r="P242" i="4"/>
  <c r="BK86" i="5"/>
  <c r="J34" i="5"/>
  <c r="AW58" i="1" s="1"/>
  <c r="R86" i="5"/>
  <c r="R85" i="5" s="1"/>
  <c r="R84" i="5" s="1"/>
  <c r="BK196" i="5"/>
  <c r="J196" i="5" s="1"/>
  <c r="J62" i="5" s="1"/>
  <c r="R210" i="5"/>
  <c r="R86" i="7"/>
  <c r="F34" i="7"/>
  <c r="BA60" i="1" s="1"/>
  <c r="BK209" i="8"/>
  <c r="J209" i="8" s="1"/>
  <c r="J63" i="8" s="1"/>
  <c r="R217" i="9"/>
  <c r="T209" i="10"/>
  <c r="BK284" i="10"/>
  <c r="J284" i="10" s="1"/>
  <c r="J64" i="10" s="1"/>
  <c r="R195" i="7"/>
  <c r="BK209" i="7"/>
  <c r="J209" i="7" s="1"/>
  <c r="J63" i="7" s="1"/>
  <c r="BK195" i="8"/>
  <c r="J195" i="8" s="1"/>
  <c r="J62" i="8" s="1"/>
  <c r="R195" i="8"/>
  <c r="F34" i="9"/>
  <c r="BA62" i="1" s="1"/>
  <c r="R203" i="9"/>
  <c r="P203" i="9"/>
  <c r="T217" i="9"/>
  <c r="P87" i="10"/>
  <c r="F35" i="10"/>
  <c r="BB63" i="1" s="1"/>
  <c r="T284" i="10"/>
  <c r="R81" i="11"/>
  <c r="R80" i="11" s="1"/>
  <c r="J34" i="7"/>
  <c r="AW60" i="1" s="1"/>
  <c r="R86" i="8"/>
  <c r="R86" i="9"/>
  <c r="T203" i="9"/>
  <c r="BK81" i="11"/>
  <c r="T81" i="11"/>
  <c r="T80" i="11" s="1"/>
  <c r="BK86" i="9"/>
  <c r="F37" i="9"/>
  <c r="BD62" i="1" s="1"/>
  <c r="F35" i="9"/>
  <c r="BB62" i="1" s="1"/>
  <c r="P217" i="9"/>
  <c r="F34" i="10"/>
  <c r="BA63" i="1" s="1"/>
  <c r="F33" i="2"/>
  <c r="AZ55" i="1" s="1"/>
  <c r="J33" i="2"/>
  <c r="AV55" i="1" s="1"/>
  <c r="AT55" i="1" s="1"/>
  <c r="J33" i="6"/>
  <c r="AV59" i="1" s="1"/>
  <c r="F33" i="6"/>
  <c r="AZ59" i="1" s="1"/>
  <c r="J52" i="2"/>
  <c r="P331" i="2"/>
  <c r="P90" i="2" s="1"/>
  <c r="P89" i="2" s="1"/>
  <c r="AU55" i="1" s="1"/>
  <c r="J33" i="3"/>
  <c r="AV56" i="1" s="1"/>
  <c r="AT56" i="1" s="1"/>
  <c r="F33" i="3"/>
  <c r="AZ56" i="1" s="1"/>
  <c r="P211" i="3"/>
  <c r="R87" i="4"/>
  <c r="BK242" i="4"/>
  <c r="J242" i="4" s="1"/>
  <c r="J64" i="4" s="1"/>
  <c r="J86" i="5"/>
  <c r="J61" i="5" s="1"/>
  <c r="BK85" i="5"/>
  <c r="F35" i="5"/>
  <c r="BB58" i="1" s="1"/>
  <c r="R167" i="6"/>
  <c r="R85" i="6" s="1"/>
  <c r="R84" i="6" s="1"/>
  <c r="F35" i="3"/>
  <c r="BB56" i="1" s="1"/>
  <c r="J34" i="4"/>
  <c r="AW57" i="1" s="1"/>
  <c r="J78" i="5"/>
  <c r="J52" i="5"/>
  <c r="BK85" i="3"/>
  <c r="P86" i="5"/>
  <c r="F37" i="5"/>
  <c r="BD58" i="1" s="1"/>
  <c r="R331" i="2"/>
  <c r="R90" i="2" s="1"/>
  <c r="R89" i="2" s="1"/>
  <c r="J33" i="4"/>
  <c r="AV57" i="1" s="1"/>
  <c r="AT57" i="1" s="1"/>
  <c r="F33" i="4"/>
  <c r="AZ57" i="1" s="1"/>
  <c r="F34" i="4"/>
  <c r="BA57" i="1" s="1"/>
  <c r="P210" i="5"/>
  <c r="R87" i="10"/>
  <c r="F55" i="2"/>
  <c r="P86" i="3"/>
  <c r="F37" i="3"/>
  <c r="BD56" i="1" s="1"/>
  <c r="BD54" i="1" s="1"/>
  <c r="W33" i="1" s="1"/>
  <c r="T210" i="5"/>
  <c r="F33" i="8"/>
  <c r="AZ61" i="1" s="1"/>
  <c r="E48" i="2"/>
  <c r="R85" i="3"/>
  <c r="R84" i="3" s="1"/>
  <c r="T211" i="3"/>
  <c r="T85" i="3" s="1"/>
  <c r="T84" i="3" s="1"/>
  <c r="BK87" i="4"/>
  <c r="P86" i="4"/>
  <c r="P85" i="4" s="1"/>
  <c r="AU57" i="1" s="1"/>
  <c r="R227" i="4"/>
  <c r="R242" i="4"/>
  <c r="F33" i="5"/>
  <c r="AZ58" i="1" s="1"/>
  <c r="T86" i="5"/>
  <c r="J33" i="10"/>
  <c r="AV63" i="1" s="1"/>
  <c r="F33" i="10"/>
  <c r="AZ63" i="1" s="1"/>
  <c r="T331" i="2"/>
  <c r="F36" i="4"/>
  <c r="BC57" i="1" s="1"/>
  <c r="BC54" i="1" s="1"/>
  <c r="BK557" i="2"/>
  <c r="J557" i="2" s="1"/>
  <c r="J68" i="2" s="1"/>
  <c r="E48" i="3"/>
  <c r="J33" i="5"/>
  <c r="AV58" i="1" s="1"/>
  <c r="AT58" i="1" s="1"/>
  <c r="BK167" i="6"/>
  <c r="J167" i="6" s="1"/>
  <c r="J63" i="6" s="1"/>
  <c r="P86" i="7"/>
  <c r="F36" i="8"/>
  <c r="BC61" i="1" s="1"/>
  <c r="R85" i="9"/>
  <c r="R84" i="9" s="1"/>
  <c r="F34" i="3"/>
  <c r="BA56" i="1" s="1"/>
  <c r="P209" i="7"/>
  <c r="R209" i="8"/>
  <c r="E75" i="10"/>
  <c r="E48" i="10"/>
  <c r="BK87" i="10"/>
  <c r="F36" i="10"/>
  <c r="BC63" i="1" s="1"/>
  <c r="J81" i="11"/>
  <c r="J60" i="11" s="1"/>
  <c r="BK80" i="11"/>
  <c r="J80" i="11" s="1"/>
  <c r="F37" i="11"/>
  <c r="BD64" i="1" s="1"/>
  <c r="F35" i="11"/>
  <c r="BB64" i="1" s="1"/>
  <c r="J34" i="6"/>
  <c r="AW59" i="1" s="1"/>
  <c r="F34" i="6"/>
  <c r="BA59" i="1" s="1"/>
  <c r="F37" i="7"/>
  <c r="BD60" i="1" s="1"/>
  <c r="F33" i="9"/>
  <c r="AZ62" i="1" s="1"/>
  <c r="P86" i="10"/>
  <c r="P85" i="10" s="1"/>
  <c r="AU63" i="1" s="1"/>
  <c r="BK209" i="10"/>
  <c r="J209" i="10" s="1"/>
  <c r="J63" i="10" s="1"/>
  <c r="J33" i="11"/>
  <c r="AV64" i="1" s="1"/>
  <c r="AT64" i="1" s="1"/>
  <c r="J55" i="4"/>
  <c r="F34" i="5"/>
  <c r="BA58" i="1" s="1"/>
  <c r="J55" i="6"/>
  <c r="J33" i="7"/>
  <c r="AV60" i="1" s="1"/>
  <c r="AT60" i="1" s="1"/>
  <c r="F33" i="7"/>
  <c r="AZ60" i="1" s="1"/>
  <c r="T86" i="7"/>
  <c r="P195" i="7"/>
  <c r="T209" i="7"/>
  <c r="J33" i="8"/>
  <c r="AV61" i="1" s="1"/>
  <c r="T85" i="8"/>
  <c r="T84" i="8" s="1"/>
  <c r="J55" i="3"/>
  <c r="J33" i="9"/>
  <c r="AV62" i="1" s="1"/>
  <c r="AT62" i="1" s="1"/>
  <c r="R284" i="10"/>
  <c r="T195" i="7"/>
  <c r="BK86" i="8"/>
  <c r="J34" i="8"/>
  <c r="AW61" i="1" s="1"/>
  <c r="F34" i="8"/>
  <c r="BA61" i="1" s="1"/>
  <c r="J86" i="9"/>
  <c r="J61" i="9" s="1"/>
  <c r="BK85" i="9"/>
  <c r="T86" i="9"/>
  <c r="T85" i="9" s="1"/>
  <c r="T84" i="9" s="1"/>
  <c r="P86" i="9"/>
  <c r="P85" i="9" s="1"/>
  <c r="P84" i="9" s="1"/>
  <c r="AU62" i="1" s="1"/>
  <c r="T86" i="10"/>
  <c r="T85" i="10" s="1"/>
  <c r="BK86" i="6"/>
  <c r="F36" i="6"/>
  <c r="BC59" i="1" s="1"/>
  <c r="F35" i="7"/>
  <c r="BB60" i="1" s="1"/>
  <c r="J34" i="10"/>
  <c r="AW63" i="1" s="1"/>
  <c r="J55" i="11"/>
  <c r="J52" i="7"/>
  <c r="J55" i="7"/>
  <c r="E48" i="9"/>
  <c r="P85" i="8" l="1"/>
  <c r="P84" i="8" s="1"/>
  <c r="AU61" i="1" s="1"/>
  <c r="T90" i="2"/>
  <c r="T89" i="2" s="1"/>
  <c r="BK90" i="2"/>
  <c r="BA54" i="1"/>
  <c r="W30" i="1" s="1"/>
  <c r="T85" i="7"/>
  <c r="T84" i="7" s="1"/>
  <c r="R85" i="8"/>
  <c r="R84" i="8" s="1"/>
  <c r="P85" i="5"/>
  <c r="P84" i="5" s="1"/>
  <c r="AU58" i="1" s="1"/>
  <c r="BK85" i="7"/>
  <c r="BB54" i="1"/>
  <c r="W31" i="1" s="1"/>
  <c r="R85" i="7"/>
  <c r="R84" i="7" s="1"/>
  <c r="AX54" i="1"/>
  <c r="AY54" i="1"/>
  <c r="W32" i="1"/>
  <c r="P85" i="7"/>
  <c r="P84" i="7" s="1"/>
  <c r="AU60" i="1" s="1"/>
  <c r="AT63" i="1"/>
  <c r="R86" i="10"/>
  <c r="R85" i="10" s="1"/>
  <c r="J85" i="3"/>
  <c r="J60" i="3" s="1"/>
  <c r="BK84" i="3"/>
  <c r="J84" i="3" s="1"/>
  <c r="J85" i="5"/>
  <c r="J60" i="5" s="1"/>
  <c r="BK84" i="5"/>
  <c r="J84" i="5" s="1"/>
  <c r="T85" i="5"/>
  <c r="T84" i="5" s="1"/>
  <c r="J87" i="10"/>
  <c r="J61" i="10" s="1"/>
  <c r="BK86" i="10"/>
  <c r="BK86" i="4"/>
  <c r="J87" i="4"/>
  <c r="J61" i="4" s="1"/>
  <c r="BK89" i="2"/>
  <c r="J89" i="2" s="1"/>
  <c r="J90" i="2"/>
  <c r="J60" i="2" s="1"/>
  <c r="J86" i="6"/>
  <c r="J61" i="6" s="1"/>
  <c r="BK85" i="6"/>
  <c r="J86" i="8"/>
  <c r="J61" i="8" s="1"/>
  <c r="BK85" i="8"/>
  <c r="AT59" i="1"/>
  <c r="AT61" i="1"/>
  <c r="R86" i="4"/>
  <c r="R85" i="4" s="1"/>
  <c r="J59" i="11"/>
  <c r="J30" i="11"/>
  <c r="AZ54" i="1"/>
  <c r="J85" i="9"/>
  <c r="J60" i="9" s="1"/>
  <c r="BK84" i="9"/>
  <c r="J84" i="9" s="1"/>
  <c r="P85" i="3"/>
  <c r="P84" i="3" s="1"/>
  <c r="AU56" i="1" s="1"/>
  <c r="AU54" i="1" s="1"/>
  <c r="J85" i="7" l="1"/>
  <c r="J60" i="7" s="1"/>
  <c r="BK84" i="7"/>
  <c r="J84" i="7" s="1"/>
  <c r="AW54" i="1"/>
  <c r="AK30" i="1" s="1"/>
  <c r="BK84" i="6"/>
  <c r="J84" i="6" s="1"/>
  <c r="J85" i="6"/>
  <c r="J60" i="6" s="1"/>
  <c r="J59" i="5"/>
  <c r="J30" i="5"/>
  <c r="AG64" i="1"/>
  <c r="AN64" i="1" s="1"/>
  <c r="J39" i="11"/>
  <c r="J30" i="2"/>
  <c r="J59" i="2"/>
  <c r="J59" i="3"/>
  <c r="J30" i="3"/>
  <c r="J30" i="9"/>
  <c r="J59" i="9"/>
  <c r="J86" i="4"/>
  <c r="J60" i="4" s="1"/>
  <c r="BK85" i="4"/>
  <c r="J85" i="4" s="1"/>
  <c r="AV54" i="1"/>
  <c r="W29" i="1"/>
  <c r="J85" i="8"/>
  <c r="J60" i="8" s="1"/>
  <c r="BK84" i="8"/>
  <c r="J84" i="8" s="1"/>
  <c r="J86" i="10"/>
  <c r="J60" i="10" s="1"/>
  <c r="BK85" i="10"/>
  <c r="J85" i="10" s="1"/>
  <c r="J59" i="7" l="1"/>
  <c r="J30" i="7"/>
  <c r="AG55" i="1"/>
  <c r="J39" i="2"/>
  <c r="J59" i="10"/>
  <c r="J30" i="10"/>
  <c r="J59" i="4"/>
  <c r="J30" i="4"/>
  <c r="AK29" i="1"/>
  <c r="AT54" i="1"/>
  <c r="AG58" i="1"/>
  <c r="AN58" i="1" s="1"/>
  <c r="J39" i="5"/>
  <c r="AG62" i="1"/>
  <c r="AN62" i="1" s="1"/>
  <c r="J39" i="9"/>
  <c r="J59" i="6"/>
  <c r="J30" i="6"/>
  <c r="J59" i="8"/>
  <c r="J30" i="8"/>
  <c r="AG56" i="1"/>
  <c r="AN56" i="1" s="1"/>
  <c r="J39" i="3"/>
  <c r="J39" i="7" l="1"/>
  <c r="AG60" i="1"/>
  <c r="AN60" i="1" s="1"/>
  <c r="AG63" i="1"/>
  <c r="AN63" i="1" s="1"/>
  <c r="J39" i="10"/>
  <c r="AG61" i="1"/>
  <c r="AN61" i="1" s="1"/>
  <c r="J39" i="8"/>
  <c r="AG57" i="1"/>
  <c r="AN57" i="1" s="1"/>
  <c r="J39" i="4"/>
  <c r="AG59" i="1"/>
  <c r="AN59" i="1" s="1"/>
  <c r="J39" i="6"/>
  <c r="AN55" i="1"/>
  <c r="AG54" i="1" l="1"/>
  <c r="AN54" i="1" l="1"/>
  <c r="AK26" i="1"/>
  <c r="AK35" i="1" s="1"/>
</calcChain>
</file>

<file path=xl/sharedStrings.xml><?xml version="1.0" encoding="utf-8"?>
<sst xmlns="http://schemas.openxmlformats.org/spreadsheetml/2006/main" count="28630" uniqueCount="1682">
  <si>
    <t>Export Komplet</t>
  </si>
  <si>
    <t>VZ</t>
  </si>
  <si>
    <t>2.0</t>
  </si>
  <si>
    <t>ZAMOK</t>
  </si>
  <si>
    <t>False</t>
  </si>
  <si>
    <t>{5e0e6788-01aa-4097-ab72-b5602fcc7944}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</si>
  <si>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</si>
  <si>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</si>
  <si>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</si>
  <si>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</si>
  <si>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</si>
  <si>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</si>
  <si>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</si>
  <si>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</si>
  <si>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01_2018-2019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</si>
  <si>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</si>
  <si>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</si>
  <si>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Zásobování obce Oleško pitnou vodou</t>
  </si>
  <si>
    <t>KSO:</t>
  </si>
  <si>
    <t>827 1</t>
  </si>
  <si>
    <t>CC-CZ:</t>
  </si>
  <si>
    <t/>
  </si>
  <si>
    <t>Místo:</t>
  </si>
  <si>
    <t>Oleško</t>
  </si>
  <si>
    <t>Datum:</t>
  </si>
  <si>
    <t>16. 10. 2019</t>
  </si>
  <si>
    <t>Zadavatel:</t>
  </si>
  <si>
    <t>IČ:</t>
  </si>
  <si>
    <t>Obec Oleško</t>
  </si>
  <si>
    <t>DIČ:</t>
  </si>
  <si>
    <t>Uchazeč:</t>
  </si>
  <si>
    <t>Vyplň údaj</t>
  </si>
  <si>
    <t>Projektant:</t>
  </si>
  <si>
    <t>SVIS UL, spol. s.r.o.</t>
  </si>
  <si>
    <t>True</t>
  </si>
  <si>
    <t>Zpracovatel:</t>
  </si>
  <si>
    <t xml:space="preserve"> </t>
  </si>
  <si>
    <t>Poznámka:</t>
  </si>
  <si>
    <t>Položky soupisu prací, které nemají ve sloupci "Cenová soustava" uveden žádný údaj, nepochází z Cenové soustavy ÚRS_x000D_
Je-li v kontrolním rozpočtu nebo v soupisu prací uvedena v kolonce ,,Název položky" obchodní značka jakéhokoliv materiálu nebo výrobku, má tento název pouze informativní charakter._x000D_
Pro ocenění a následně pro realizaci je možné použít i jiný materiál nebo výrobek, který má srovnatelné nebo lepší užitné vlastnosti a odpovídá požadavkům dokumentace.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</si>
  <si>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</si>
  <si>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</si>
  <si>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</si>
  <si>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</si>
  <si>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</si>
  <si>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</si>
  <si>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</si>
  <si>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</si>
  <si>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</si>
  <si>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</si>
  <si>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</si>
  <si>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</si>
  <si>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</si>
  <si>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</si>
  <si>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</si>
  <si>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</si>
  <si>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</si>
  <si>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</si>
  <si>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</si>
  <si>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</si>
  <si>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</si>
  <si>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</si>
  <si>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</si>
  <si>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</si>
  <si>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</si>
  <si>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</si>
  <si>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</si>
  <si>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</si>
  <si>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</si>
  <si>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</si>
  <si>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</si>
  <si>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</si>
  <si>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</si>
  <si>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</si>
  <si>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</si>
  <si>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</si>
  <si>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</si>
  <si>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</si>
  <si>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</si>
  <si>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</si>
  <si>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IO 01 Vodovodní řad V1</t>
  </si>
  <si>
    <t>ING</t>
  </si>
  <si>
    <t>1</t>
  </si>
  <si>
    <t>{0f888a8a-2a0d-4882-ba96-a15f384df7af}</t>
  </si>
  <si>
    <t>2</t>
  </si>
  <si>
    <t>02</t>
  </si>
  <si>
    <t>IO 01 Vodovodní řad V2</t>
  </si>
  <si>
    <t>{84b793da-eb57-407f-8e98-5b030ddb8516}</t>
  </si>
  <si>
    <t>03</t>
  </si>
  <si>
    <t>IO 01 Vodovodní řad V3</t>
  </si>
  <si>
    <t>{0ab897da-d6e0-4c53-ac3a-9413e525496b}</t>
  </si>
  <si>
    <t>04</t>
  </si>
  <si>
    <t>IO 01 Vodovodní řad V4</t>
  </si>
  <si>
    <t>{7d32394f-3f6c-4435-9792-495d70e46b97}</t>
  </si>
  <si>
    <t>05</t>
  </si>
  <si>
    <t>IO 01 Vodovodní řad V5</t>
  </si>
  <si>
    <t>{0f64ea67-4562-43d0-9250-77c90d9e4c86}</t>
  </si>
  <si>
    <t>06</t>
  </si>
  <si>
    <t>IO 01 Vodovodní řad V6</t>
  </si>
  <si>
    <t>{9ebf7154-c8e5-42fc-81ac-fb07a791fea9}</t>
  </si>
  <si>
    <t>07</t>
  </si>
  <si>
    <t>IO 01 Vodovodní řad V7</t>
  </si>
  <si>
    <t>{1d3a7418-eca5-4387-8594-ba51c00f7cb8}</t>
  </si>
  <si>
    <t>08</t>
  </si>
  <si>
    <t>IO 01 Vodovodní řad V8</t>
  </si>
  <si>
    <t>{4324c7fb-63cf-4643-9e65-a7e52b8a0c6c}</t>
  </si>
  <si>
    <t>09</t>
  </si>
  <si>
    <t>IO 01 komunikace</t>
  </si>
  <si>
    <t>{7ca796c8-e316-4436-b12a-f0e460aa6701}</t>
  </si>
  <si>
    <t>827</t>
  </si>
  <si>
    <t>10</t>
  </si>
  <si>
    <t>VRN + ON</t>
  </si>
  <si>
    <t>VON</t>
  </si>
  <si>
    <t>{b18618e2-4783-45ed-b5f1-eb05689921d5}</t>
  </si>
  <si>
    <t>jámy</t>
  </si>
  <si>
    <t>výkop jam</t>
  </si>
  <si>
    <t>m3</t>
  </si>
  <si>
    <t>11,895</t>
  </si>
  <si>
    <t>lože</t>
  </si>
  <si>
    <t>253,465</t>
  </si>
  <si>
    <t>KRYCÍ LIST SOUPISU PRACÍ</t>
  </si>
  <si>
    <t>obsyp</t>
  </si>
  <si>
    <t>612,882</t>
  </si>
  <si>
    <t>ornice</t>
  </si>
  <si>
    <t>5320</t>
  </si>
  <si>
    <t>pažení</t>
  </si>
  <si>
    <t>m2</t>
  </si>
  <si>
    <t>5574,689</t>
  </si>
  <si>
    <t>pažení2</t>
  </si>
  <si>
    <t>pažení nad 2,00 m</t>
  </si>
  <si>
    <t>299,449</t>
  </si>
  <si>
    <t>Objekt:</t>
  </si>
  <si>
    <t>skládka</t>
  </si>
  <si>
    <t>1712,662</t>
  </si>
  <si>
    <t>01 - IO 01 Vodovodní řad V1</t>
  </si>
  <si>
    <t>výkop</t>
  </si>
  <si>
    <t>výkop rýhy</t>
  </si>
  <si>
    <t>2393,206</t>
  </si>
  <si>
    <t>zásyp</t>
  </si>
  <si>
    <t>1538,754</t>
  </si>
  <si>
    <t>zásyp2</t>
  </si>
  <si>
    <t>nový zásypový materiál</t>
  </si>
  <si>
    <t>846,314</t>
  </si>
  <si>
    <t>Položky soupisu prací, které nemají ve sloupci "Cenová soustava" uveden žádný údaj, nepochází z Cenové soustavy ÚRS Je-li v kontrolním rozpočtu nebo v soupisu prací uvedena v kolonce ,,Název položky" obchodní značka jakéhokoliv materiálu nebo výrobku, má tento název pouze informativní charakter. Pro ocenění a následně pro realizaci je možné použít i jiný materiál nebo výrobek, který má srovnatelné nebo lepší užitné vlastnosti a odpovídá požadavkům dokumentace.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</si>
  <si>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</si>
  <si>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</si>
  <si>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</si>
  <si>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</si>
  <si>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</si>
  <si>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</si>
  <si>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</si>
  <si>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</si>
  <si>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</si>
  <si>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</si>
  <si>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práce-bourání</t>
  </si>
  <si>
    <t xml:space="preserve">    998 - Přesun hmot</t>
  </si>
  <si>
    <t>M - Práce a dodávky M</t>
  </si>
  <si>
    <t xml:space="preserve">    23-M - Montáže potrubí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</si>
  <si>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</si>
  <si>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</si>
  <si>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</si>
  <si>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</si>
  <si>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</si>
  <si>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</si>
  <si>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</si>
  <si>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</si>
  <si>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</si>
  <si>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</si>
  <si>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</si>
  <si>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</si>
  <si>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</si>
  <si>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</si>
  <si>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</si>
  <si>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</si>
  <si>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</si>
  <si>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</si>
  <si>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111201101</t>
  </si>
  <si>
    <t>Odstranění křovin a stromů s odstraněním kořenů průměru kmene do 100 mm do sklonu terénu 1 : 5, při celkové ploše do 1 000 m2</t>
  </si>
  <si>
    <t>CS ÚRS 2019 02</t>
  </si>
  <si>
    <t>4</t>
  </si>
  <si>
    <t>1774403363</t>
  </si>
  <si>
    <t>VV</t>
  </si>
  <si>
    <t>7,50*1,00</t>
  </si>
  <si>
    <t>Součet</t>
  </si>
  <si>
    <t>111201401</t>
  </si>
  <si>
    <t>Spálení odstraněných křovin a stromů na hromadách průměru kmene do 100 mm pro jakoukoliv plochu</t>
  </si>
  <si>
    <t>2071231234</t>
  </si>
  <si>
    <t>3</t>
  </si>
  <si>
    <t>115101201</t>
  </si>
  <si>
    <t>Čerpání vody na dopravní výšku do 10 m s uvažovaným průměrným přítokem do 500 l/min</t>
  </si>
  <si>
    <t>hod</t>
  </si>
  <si>
    <t>837039650</t>
  </si>
  <si>
    <t>100*1</t>
  </si>
  <si>
    <t>115101301</t>
  </si>
  <si>
    <t>Pohotovost záložní čerpací soupravy pro dopravní výšku do 10 m s uvažovaným průměrným přítokem do 500 l/min</t>
  </si>
  <si>
    <t>den</t>
  </si>
  <si>
    <t>-1782445162</t>
  </si>
  <si>
    <t>5</t>
  </si>
  <si>
    <t>119001401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</si>
  <si>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zajišťovací konstrukce, s opotřebením hmot potrubí ocelového nebo litinového, jmenovité světlosti DN do 200 mm</t>
  </si>
  <si>
    <t>m</t>
  </si>
  <si>
    <t>-73764750</t>
  </si>
  <si>
    <t>křížení</t>
  </si>
  <si>
    <t>3*1,00</t>
  </si>
  <si>
    <t>6</t>
  </si>
  <si>
    <t>119001411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</si>
  <si>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zajišťovací konstrukce, s opotřebením hmot potrubí betonového, kameninového nebo železobetonového, světlosti DN do 200 mm</t>
  </si>
  <si>
    <t>174493368</t>
  </si>
  <si>
    <t>křížení betonového žlabu</t>
  </si>
  <si>
    <t>1,00</t>
  </si>
  <si>
    <t>7</t>
  </si>
  <si>
    <t>119001421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</si>
  <si>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</si>
  <si>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-1136096205</t>
  </si>
  <si>
    <t>2*1,00</t>
  </si>
  <si>
    <t>8</t>
  </si>
  <si>
    <t>119002121</t>
  </si>
  <si>
    <t>Pomocné konstrukce při zabezpečení výkopu vodorovné pochozí přechodová lávka délky do 2 m včetně zábradlí zřízení</t>
  </si>
  <si>
    <t>kus</t>
  </si>
  <si>
    <t>466005920</t>
  </si>
  <si>
    <t>9</t>
  </si>
  <si>
    <t>119002122</t>
  </si>
  <si>
    <t>Pomocné konstrukce při zabezpečení výkopu vodorovné pochozí přechodová lávka délky do 2 m včetně zábradlí odstranění</t>
  </si>
  <si>
    <t>1196181683</t>
  </si>
  <si>
    <t>119002411</t>
  </si>
  <si>
    <t>Pomocné konstrukce při zabezpečení výkopu vodorovné pojízdné z tlustého ocelového plechu šířky výkopu do 1 m zřízení</t>
  </si>
  <si>
    <t>-1008863618</t>
  </si>
  <si>
    <t>3,00*2,00</t>
  </si>
  <si>
    <t>11</t>
  </si>
  <si>
    <t>119002412</t>
  </si>
  <si>
    <t>Pomocné konstrukce při zabezpečení výkopu vodorovné pojízdné z tlustého ocelového plechu šířky výkopu do 1 m odstranění</t>
  </si>
  <si>
    <t>-1049014860</t>
  </si>
  <si>
    <t>12</t>
  </si>
  <si>
    <t>119003131</t>
  </si>
  <si>
    <t>Pomocné konstrukce při zabezpečení výkopu svislé výstražná páska zřízení</t>
  </si>
  <si>
    <t>-584578405</t>
  </si>
  <si>
    <t>1300*2+2,00*2</t>
  </si>
  <si>
    <t>13</t>
  </si>
  <si>
    <t>119003132</t>
  </si>
  <si>
    <t>Pomocné konstrukce při zabezpečení výkopu svislé výstražná páska odstranění</t>
  </si>
  <si>
    <t>-510241619</t>
  </si>
  <si>
    <t>14</t>
  </si>
  <si>
    <t>119003227</t>
  </si>
  <si>
    <t>Pomocné konstrukce při zabezpečení výkopu svislé ocelové mobilní oplocení, výšky do 2,2 m panely vyplněné dráty zřízení</t>
  </si>
  <si>
    <t>-342873947</t>
  </si>
  <si>
    <t>372,00*2+2,00*2</t>
  </si>
  <si>
    <t>119003228</t>
  </si>
  <si>
    <t>Pomocné konstrukce při zabezpečení výkopu svislé ocelové mobilní oplocení, výšky do 2,2 m panely vyplněné dráty odstranění</t>
  </si>
  <si>
    <t>1489106194</t>
  </si>
  <si>
    <t>16</t>
  </si>
  <si>
    <t>119004111</t>
  </si>
  <si>
    <t>Pomocné konstrukce při zabezpečení výkopu bezpečný vstup nebo výstup žebříkem zřízení</t>
  </si>
  <si>
    <t>-1294894379</t>
  </si>
  <si>
    <t>84*1,75</t>
  </si>
  <si>
    <t>17</t>
  </si>
  <si>
    <t>119004112</t>
  </si>
  <si>
    <t>Pomocné konstrukce při zabezpečení výkopu bezpečný vstup nebo výstup žebříkem odstranění</t>
  </si>
  <si>
    <t>-1612514172</t>
  </si>
  <si>
    <t>18</t>
  </si>
  <si>
    <t>120001101</t>
  </si>
  <si>
    <t>Příplatek k cenám vykopávek za ztížení vykopávky v blízkosti inženýrských sítí nebo výbušnin v horninách jakékoliv třídy</t>
  </si>
  <si>
    <t>-867110583</t>
  </si>
  <si>
    <t xml:space="preserve">křížení </t>
  </si>
  <si>
    <t>1,00*1,00*1,00</t>
  </si>
  <si>
    <t>2,00*1,00*1,75*3</t>
  </si>
  <si>
    <t>1,00*1,00*0,80*2</t>
  </si>
  <si>
    <t>19</t>
  </si>
  <si>
    <t>121101101</t>
  </si>
  <si>
    <t>Sejmutí ornice nebo lesní půdy s vodorovným přemístěním na hromady v místě upotřebení nebo na dočasné či trvalé skládky se složením, na vzdálenost do 50 m</t>
  </si>
  <si>
    <t>1884986893</t>
  </si>
  <si>
    <t>manipulační prostor - pole</t>
  </si>
  <si>
    <t>5320,00</t>
  </si>
  <si>
    <t>ornice*0,30</t>
  </si>
  <si>
    <t>20</t>
  </si>
  <si>
    <t>131203101</t>
  </si>
  <si>
    <t>Hloubení zapažených i nezapažených jam ručním nebo pneumatickým nářadím s urovnáním dna do předepsaného profilu a spádu v horninách tř. 3 soudržných</t>
  </si>
  <si>
    <t>528870192</t>
  </si>
  <si>
    <t>D.1.1.</t>
  </si>
  <si>
    <t>přípojky vodovodu</t>
  </si>
  <si>
    <t xml:space="preserve">(1,70+2,00+2,40)*1,50*(1,75-0,45)"beton </t>
  </si>
  <si>
    <t>jámy*0,50</t>
  </si>
  <si>
    <t>131203109</t>
  </si>
  <si>
    <t>Hloubení zapažených i nezapažených jam ručním nebo pneumatickým nářadím s urovnáním dna do předepsaného profilu a spádu v horninách tř. 3 Příplatek k cenám za lepivost horniny tř. 3</t>
  </si>
  <si>
    <t>1961504336</t>
  </si>
  <si>
    <t>jámy*0,50*0,30</t>
  </si>
  <si>
    <t>22</t>
  </si>
  <si>
    <t>131303101</t>
  </si>
  <si>
    <t>Hloubení zapažených i nezapažených jam ručním nebo pneumatickým nářadím s urovnáním dna do předepsaného profilu a spádu v horninách tř. 4 soudržných</t>
  </si>
  <si>
    <t>389503321</t>
  </si>
  <si>
    <t>23</t>
  </si>
  <si>
    <t>131303109</t>
  </si>
  <si>
    <t>Hloubení zapažených i nezapažených jam ručním nebo pneumatickým nářadím s urovnáním dna do předepsaného profilu a spádu v horninách tř. 4 Příplatek k cenám za lepivost horniny tř. 4</t>
  </si>
  <si>
    <t>-595818246</t>
  </si>
  <si>
    <t>24</t>
  </si>
  <si>
    <t>132201203</t>
  </si>
  <si>
    <t>Hloubení zapažených i nezapažených rýh šířky přes 600 do 2 000 mm s urovnáním dna do předepsaného profilu a spádu v hornině tř. 3 přes 1 000 do 5 000 m3</t>
  </si>
  <si>
    <t>240173009</t>
  </si>
  <si>
    <t>D.1.2.1, D.1.1.</t>
  </si>
  <si>
    <t>vodovod</t>
  </si>
  <si>
    <t>1,75*1,00*(1,55-0,20)"zeleň</t>
  </si>
  <si>
    <t>9,27*1,00*(2,90-0,20)"zeleň</t>
  </si>
  <si>
    <t>(3,02+3,85+41,95)*1,00*(1,85-0,20)"zeleň</t>
  </si>
  <si>
    <t>69,29*1,00*(1,76-0,20)"zeleň</t>
  </si>
  <si>
    <t>(36,64+12,23)*1,00*(1,75-0,20)/2"zeleň</t>
  </si>
  <si>
    <t>(7,41+23,92+10,19)*1,00*(1,80-0,20)/2"zeleň</t>
  </si>
  <si>
    <t>(122,64+3,83)*1,00*(1,77-0,53)"komunikace</t>
  </si>
  <si>
    <t>23,40*1,00*(1,88-0,53)"komunikace</t>
  </si>
  <si>
    <t>(152,34+278,02+217,65+86,07)*1,00*(1,75-0,30)" pole</t>
  </si>
  <si>
    <t>64,19*1,00*(1,88-0,30)" pole</t>
  </si>
  <si>
    <t>54,84*1,00*(2,24-0,30)" pole</t>
  </si>
  <si>
    <t>275,61*1,00*(1,75-0,40)"polní cesta</t>
  </si>
  <si>
    <t>6,44*1,00*(1,77-0,40)"polní cesta</t>
  </si>
  <si>
    <t>(5,47+2,50+4,83+5,72)*1,00*(1,71-0,45)" vjezd beton</t>
  </si>
  <si>
    <t>(4,83+3,65+4,34+4,91)*1,00*(1,79-0,45)" vjezd beton</t>
  </si>
  <si>
    <t>(4,58+3,44)*1,00*(1,74-0,45)" vjezd beton</t>
  </si>
  <si>
    <t>(36,64+12,23)*1,00*(1,75-0,24)/2"dlažba betonová</t>
  </si>
  <si>
    <t>(7,41+23,92+10,19)*1,00*(1,80-0,24)/2"dlažba betonová</t>
  </si>
  <si>
    <t>(20,15+34,69)*1,00*(1,75-0,24)"dlažba betonová</t>
  </si>
  <si>
    <t>9,49*1,00*(1,66-0,24)"dlažba betonová</t>
  </si>
  <si>
    <t>8,21*1,00*(1,63-0,24)"chodník dlažba</t>
  </si>
  <si>
    <t>(2,86+10,09)*1,00*(1,75-0,24)"chodník dlažba</t>
  </si>
  <si>
    <t>1,00*1,00*(1,75-0,20)"zeleň</t>
  </si>
  <si>
    <t xml:space="preserve">1,00*6*1,00*(1,75-0,45)"beton </t>
  </si>
  <si>
    <t>1,00*1,00*(1,75-0,53)"komunikace</t>
  </si>
  <si>
    <t>výkop*0,50</t>
  </si>
  <si>
    <t>25</t>
  </si>
  <si>
    <t>132201209</t>
  </si>
  <si>
    <t>Hloubení zapažených i nezapažených rýh šířky přes 600 do 2 000 mm s urovnáním dna do předepsaného profilu a spádu v hornině tř. 3 Příplatek k cenám za lepivost horniny tř. 3</t>
  </si>
  <si>
    <t>-496648817</t>
  </si>
  <si>
    <t>výkop*0,50*0,30</t>
  </si>
  <si>
    <t>26</t>
  </si>
  <si>
    <t>132301203</t>
  </si>
  <si>
    <t>Hloubení zapažených i nezapažených rýh šířky přes 600 do 2 000 mm s urovnáním dna do předepsaného profilu a spádu v hornině tř. 4 přes 1 000 do 5 000 m3</t>
  </si>
  <si>
    <t>1666355495</t>
  </si>
  <si>
    <t>27</t>
  </si>
  <si>
    <t>132301209</t>
  </si>
  <si>
    <t>Hloubení zapažených i nezapažených rýh šířky přes 600 do 2 000 mm s urovnáním dna do předepsaného profilu a spádu v hornině tř. 4 Příplatek k cenám za lepivost horniny tř. 4</t>
  </si>
  <si>
    <t>2052238142</t>
  </si>
  <si>
    <t>28</t>
  </si>
  <si>
    <t>141721212</t>
  </si>
  <si>
    <t>Řízený zemní protlak délky protlaku do 50 m v hornině tř. 1 až 4 včetně protlačení trub v hloubce do 6 m vnějšího průměru vrtu přes 90 do 110 mm</t>
  </si>
  <si>
    <t>1034918759</t>
  </si>
  <si>
    <t>D.1.8.1, D.1.2.1</t>
  </si>
  <si>
    <t>25,83+9,71</t>
  </si>
  <si>
    <t>29</t>
  </si>
  <si>
    <t>141721214</t>
  </si>
  <si>
    <t>Řízený zemní protlak délky protlaku do 50 m v hornině tř. 1 až 4 včetně protlačení trub v hloubce do 6 m vnějšího průměru vrtu přes 140 do 180 mm</t>
  </si>
  <si>
    <t>-2094917625</t>
  </si>
  <si>
    <t>31,43</t>
  </si>
  <si>
    <t>30</t>
  </si>
  <si>
    <t>151101101</t>
  </si>
  <si>
    <t>Zřízení pažení a rozepření stěn rýh pro podzemní vedení pro všechny šířky rýhy příložné pro jakoukoliv mezerovitost, hloubky do 2 m</t>
  </si>
  <si>
    <t>371367119</t>
  </si>
  <si>
    <t>1,75*1,55*2</t>
  </si>
  <si>
    <t>(3,02+3,85+41,95)*1,85*2</t>
  </si>
  <si>
    <t>69,29*1,76*2</t>
  </si>
  <si>
    <t>(7,41+23,92+10,19)*1,80*2</t>
  </si>
  <si>
    <t>(122,64+3,83+6,44)*1,77*2</t>
  </si>
  <si>
    <t>(23,40+64,19)*1,88*2</t>
  </si>
  <si>
    <t>(152,34+278,02+217,65+86,07+36,64+12,23+275,61+20,15+34,69+2,86+10,09)*1,75*2</t>
  </si>
  <si>
    <t>(5,47+2,50+4,83+5,72)*1,71*2</t>
  </si>
  <si>
    <t>(4,83+3,65+4,34+4,91)*1,79*2</t>
  </si>
  <si>
    <t>(4,58+3,44)*1,74*2</t>
  </si>
  <si>
    <t>9,49*1,66*2</t>
  </si>
  <si>
    <t>8,21*1,63*2</t>
  </si>
  <si>
    <t>1,00*1,75*2*8</t>
  </si>
  <si>
    <t>(1,70+2,00+2,40)*2</t>
  </si>
  <si>
    <t>31</t>
  </si>
  <si>
    <t>151101102</t>
  </si>
  <si>
    <t>Zřízení pažení a rozepření stěn rýh pro podzemní vedení pro všechny šířky rýhy příložné pro jakoukoliv mezerovitost, hloubky do 4 m</t>
  </si>
  <si>
    <t>1950087360</t>
  </si>
  <si>
    <t>9,27*2,90*2</t>
  </si>
  <si>
    <t>54,84*2,24*2</t>
  </si>
  <si>
    <t>32</t>
  </si>
  <si>
    <t>151101111</t>
  </si>
  <si>
    <t>Odstranění pažení a rozepření stěn rýh pro podzemní vedení s uložením materiálu na vzdálenost do 3 m od kraje výkopu příložné, hloubky do 2 m</t>
  </si>
  <si>
    <t>1759041954</t>
  </si>
  <si>
    <t>33</t>
  </si>
  <si>
    <t>151101112</t>
  </si>
  <si>
    <t>Odstranění pažení a rozepření stěn rýh pro podzemní vedení s uložením materiálu na vzdálenost do 3 m od kraje výkopu příložné, hloubky přes 2 do 4 m</t>
  </si>
  <si>
    <t>-765361649</t>
  </si>
  <si>
    <t>34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</si>
  <si>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</si>
  <si>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</si>
  <si>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1546398119</t>
  </si>
  <si>
    <t>výkop+jámy</t>
  </si>
  <si>
    <t>35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</si>
  <si>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</si>
  <si>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</si>
  <si>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453843768</t>
  </si>
  <si>
    <t>manipulace se sypkým materiálem</t>
  </si>
  <si>
    <t>zpětný zásyp</t>
  </si>
  <si>
    <t>zásyp*0,90*0,50*2</t>
  </si>
  <si>
    <t>ornice*0,30*2</t>
  </si>
  <si>
    <t>zásyp*0,90*0,50</t>
  </si>
  <si>
    <t>zásyp*0,10+obsyp+lože</t>
  </si>
  <si>
    <t>36</t>
  </si>
  <si>
    <t>162601101</t>
  </si>
  <si>
    <t>Vodorovné přemístění výkopku nebo sypaniny po suchu na obvyklém dopravním prostředku, bez naložení výkopku, avšak se složením bez rozhrnutí z horniny tř. 1 až 4 na vzdálenost přes 3 000 do 4 000 m</t>
  </si>
  <si>
    <t>-1456122196</t>
  </si>
  <si>
    <t>skládka 4 km</t>
  </si>
  <si>
    <t>výkop+jámy-zásyp*0,90*0,50</t>
  </si>
  <si>
    <t>37</t>
  </si>
  <si>
    <t>167101102</t>
  </si>
  <si>
    <t>Nakládání, skládání a překládání neulehlého výkopku nebo sypaniny nakládání, množství přes 100 m3, z hornin tř. 1 až 4</t>
  </si>
  <si>
    <t>1723189633</t>
  </si>
  <si>
    <t>manipulace se stavebním materiálem</t>
  </si>
  <si>
    <t>zásyp+obsyp+lože</t>
  </si>
  <si>
    <t>38</t>
  </si>
  <si>
    <t>171201101</t>
  </si>
  <si>
    <t>Uložení sypaniny do násypů s rozprostřením sypaniny ve vrstvách a s hrubým urovnáním nezhutněných z jakýchkoliv hornin</t>
  </si>
  <si>
    <t>1741070455</t>
  </si>
  <si>
    <t>39</t>
  </si>
  <si>
    <t>171201201</t>
  </si>
  <si>
    <t>Uložení sypaniny na skládky</t>
  </si>
  <si>
    <t>-1396448728</t>
  </si>
  <si>
    <t>40</t>
  </si>
  <si>
    <t>M</t>
  </si>
  <si>
    <t>94620001</t>
  </si>
  <si>
    <t>poplatek za uložení stavebního odpadu zeminy a kamení  zatříděného kódem 170 504</t>
  </si>
  <si>
    <t>t</t>
  </si>
  <si>
    <t>1199900681</t>
  </si>
  <si>
    <t>skládka*2,00</t>
  </si>
  <si>
    <t>41</t>
  </si>
  <si>
    <t>174101101</t>
  </si>
  <si>
    <t>Zásyp sypaninou z jakékoliv horniny s uložením výkopku ve vrstvách se zhutněním jam, šachet, rýh nebo kolem objektů v těchto vykopávkách</t>
  </si>
  <si>
    <t>33151860</t>
  </si>
  <si>
    <t>výkop+jámy-obsyp-lože</t>
  </si>
  <si>
    <t>42</t>
  </si>
  <si>
    <t>58331200</t>
  </si>
  <si>
    <t>štěrkopísek netříděný zásypový</t>
  </si>
  <si>
    <t>63824433</t>
  </si>
  <si>
    <t>zásyp 50% novým zásypovým materiálem</t>
  </si>
  <si>
    <t>zásyp 100% novým zásypovým materiálem</t>
  </si>
  <si>
    <t>zásyp*0,10</t>
  </si>
  <si>
    <t>zásyp2*1,80</t>
  </si>
  <si>
    <t>43</t>
  </si>
  <si>
    <t>174101101.R</t>
  </si>
  <si>
    <t xml:space="preserve">Příplatek za prohození zeminy - zásyp jam, šachet rýh </t>
  </si>
  <si>
    <t>901627550</t>
  </si>
  <si>
    <t>zpětný zásyp 50%</t>
  </si>
  <si>
    <t>44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</si>
  <si>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</si>
  <si>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</si>
  <si>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751660006</t>
  </si>
  <si>
    <t>D.1.1.,D.1.3</t>
  </si>
  <si>
    <t>1672,61*1,00*(0,30+0,063)</t>
  </si>
  <si>
    <t>(1,70+2,00+2,40)*1,50*(0,30+0,032)</t>
  </si>
  <si>
    <t>1,00*7*1,00*(0,30+0,032)</t>
  </si>
  <si>
    <t>1,00*1,00*(0,30+0,063)</t>
  </si>
  <si>
    <t>45</t>
  </si>
  <si>
    <t>58337344</t>
  </si>
  <si>
    <t>štěrkopísek frakce 0/32</t>
  </si>
  <si>
    <t>63823322</t>
  </si>
  <si>
    <t>obsyp*1,80</t>
  </si>
  <si>
    <t>46</t>
  </si>
  <si>
    <t>181301115</t>
  </si>
  <si>
    <t>Rozprostření a urovnání ornice v rovině nebo ve svahu sklonu do 1:5 při souvislé ploše přes 500 m2, tl. vrstvy přes 250 do 300 mm</t>
  </si>
  <si>
    <t>609704412</t>
  </si>
  <si>
    <t>Zakládání</t>
  </si>
  <si>
    <t>47</t>
  </si>
  <si>
    <t>278231111</t>
  </si>
  <si>
    <t>Podezdívka (základ) cihelná pod ventilátory, čerpadla, ohřívače, motorová zařízení, odstředivky, ždímačky, pračky apod. z jakéhokoliv druhu cihel a malty, s hladkou cementovou omítkou stěn, s potěrem, s vynecháním otvorů pro kotevní železa půdorysné plochy podezdívky do 2 m2</t>
  </si>
  <si>
    <t>1283857193</t>
  </si>
  <si>
    <t>D.1.6</t>
  </si>
  <si>
    <t>0,30*0,30*0,30*2</t>
  </si>
  <si>
    <t>Svislé a kompletní konstrukce</t>
  </si>
  <si>
    <t>48</t>
  </si>
  <si>
    <t>338171113</t>
  </si>
  <si>
    <t>Montáž sloupků a vzpěr plotových ocelových trubkových nebo profilovaných výšky do 2,00 m se zabetonováním do 0,08 m3 do připravených jamek</t>
  </si>
  <si>
    <t>-1525696998</t>
  </si>
  <si>
    <t>D.1.8.1</t>
  </si>
  <si>
    <t>dopravní sloupek - osazení</t>
  </si>
  <si>
    <t>49</t>
  </si>
  <si>
    <t>553422.R</t>
  </si>
  <si>
    <t>sloupek  Pz a komaxitový 2000/38x1,5mm</t>
  </si>
  <si>
    <t>769200748</t>
  </si>
  <si>
    <t>Vodorovné konstrukce</t>
  </si>
  <si>
    <t>50</t>
  </si>
  <si>
    <t>451572111</t>
  </si>
  <si>
    <t>Lože pod potrubí, stoky a drobné objekty v otevřeném výkopu z kameniva drobného těženého 0 až 4 mm</t>
  </si>
  <si>
    <t>-1540428769</t>
  </si>
  <si>
    <t>1672,61*1,00*0,15</t>
  </si>
  <si>
    <t>(1,70+2,00+2,40)*1,50*0,15</t>
  </si>
  <si>
    <t>1,00*8*1,00*0,15</t>
  </si>
  <si>
    <t>51</t>
  </si>
  <si>
    <t>452311141</t>
  </si>
  <si>
    <t>Podkladní a zajišťovací konstrukce z betonu prostého v otevřeném výkopu desky pod potrubí, stoky a drobné objekty z betonu tř. C 16/20</t>
  </si>
  <si>
    <t>348591337</t>
  </si>
  <si>
    <t>D.1.5</t>
  </si>
  <si>
    <t>(PI*0,92*0,92*0,15)*2</t>
  </si>
  <si>
    <t>52</t>
  </si>
  <si>
    <t>452313141</t>
  </si>
  <si>
    <t>Podkladní a zajišťovací konstrukce z betonu prostého v otevřeném výkopu bloky pro potrubí z betonu tř. C 16/20</t>
  </si>
  <si>
    <t>90318716</t>
  </si>
  <si>
    <t>0,30*0,30*0,30*11</t>
  </si>
  <si>
    <t>53</t>
  </si>
  <si>
    <t>452351101</t>
  </si>
  <si>
    <t>Bednění podkladních a zajišťovacích konstrukcí v otevřeném výkopu desek nebo sedlových loží pod potrubí, stoky a drobné objekty</t>
  </si>
  <si>
    <t>249187189</t>
  </si>
  <si>
    <t>(2*PI*0,92*0,15)*2</t>
  </si>
  <si>
    <t>54</t>
  </si>
  <si>
    <t>452353101</t>
  </si>
  <si>
    <t>Bednění podkladních a zajišťovacích konstrukcí v otevřeném výkopu bloků pro potrubí</t>
  </si>
  <si>
    <t>527054527</t>
  </si>
  <si>
    <t>(0,30+0,30)*2*0,30*11</t>
  </si>
  <si>
    <t>Trubní vedení</t>
  </si>
  <si>
    <t>55</t>
  </si>
  <si>
    <t>857242122</t>
  </si>
  <si>
    <t>Montáž litinových tvarovek na potrubí litinovém tlakovém jednoosých na potrubí z trub přírubových v otevřeném výkopu, kanálu nebo v šachtě DN 80</t>
  </si>
  <si>
    <t>-1778635966</t>
  </si>
  <si>
    <t>2+20+2+5+1+1+2+1+1+5+2</t>
  </si>
  <si>
    <t>56</t>
  </si>
  <si>
    <t>854005000016</t>
  </si>
  <si>
    <t>TVAROVKA OBLOUK 45° 50</t>
  </si>
  <si>
    <t>2127863075</t>
  </si>
  <si>
    <t>57</t>
  </si>
  <si>
    <t>470509010</t>
  </si>
  <si>
    <t>PP příruba s ocel.výztuhou,d50 / DN40 PN16, na tupo (4xM16), vrtání PN10/PN16, polyfůzně, lepení</t>
  </si>
  <si>
    <t>ks</t>
  </si>
  <si>
    <t>-155214843</t>
  </si>
  <si>
    <t>58</t>
  </si>
  <si>
    <t>505008020016</t>
  </si>
  <si>
    <t>KOLENO PATNÍ PŘÍRUBOVÉ DLOUHÉ 80</t>
  </si>
  <si>
    <t>749973002</t>
  </si>
  <si>
    <t>59</t>
  </si>
  <si>
    <t>50.11.8022.R</t>
  </si>
  <si>
    <t>FFK koleno přírubové 22 1/2°, DN 50</t>
  </si>
  <si>
    <t>-487268068</t>
  </si>
  <si>
    <t>60</t>
  </si>
  <si>
    <t>502080100</t>
  </si>
  <si>
    <t>tvarovka litinová, FF, tvarovka přímá, DN 80/100</t>
  </si>
  <si>
    <t>1186278861</t>
  </si>
  <si>
    <t>61</t>
  </si>
  <si>
    <t>502080150</t>
  </si>
  <si>
    <t>tvarovka litinová, FF, tvarovka přímá, DN 80/150</t>
  </si>
  <si>
    <t>-177643382</t>
  </si>
  <si>
    <t>62</t>
  </si>
  <si>
    <t>502080300</t>
  </si>
  <si>
    <t>tvarovka litinová, FF, tvarovka přímá, DN 80/300</t>
  </si>
  <si>
    <t>170486367</t>
  </si>
  <si>
    <t>63</t>
  </si>
  <si>
    <t>502080400</t>
  </si>
  <si>
    <t>tvarovka litinová, FF, tvarovka přímá, DN 80/400</t>
  </si>
  <si>
    <t>-1865428775</t>
  </si>
  <si>
    <t>64</t>
  </si>
  <si>
    <t>5020801000</t>
  </si>
  <si>
    <t>tvarovka litinová, FF, tvarovka přímá, DN 80/1000</t>
  </si>
  <si>
    <t>-1177273374</t>
  </si>
  <si>
    <t>65</t>
  </si>
  <si>
    <t>50108050</t>
  </si>
  <si>
    <t>tvarovka litinová, FFR, přírubová redukce, DN 80/50</t>
  </si>
  <si>
    <t>-597175085</t>
  </si>
  <si>
    <t>66</t>
  </si>
  <si>
    <t>501750</t>
  </si>
  <si>
    <t>tvarovka litinová, X, zaslepovací příruba, DN 50</t>
  </si>
  <si>
    <t>1919135495</t>
  </si>
  <si>
    <t>67</t>
  </si>
  <si>
    <t>857244122</t>
  </si>
  <si>
    <t>Montáž litinových tvarovek na potrubí litinovém tlakovém odbočných na potrubí z trub přírubových v otevřeném výkopu, kanálu nebo v šachtě DN 80</t>
  </si>
  <si>
    <t>368025458</t>
  </si>
  <si>
    <t>1+5</t>
  </si>
  <si>
    <t>68</t>
  </si>
  <si>
    <t>852005000016</t>
  </si>
  <si>
    <t>TVAROVKY TT KUS 50</t>
  </si>
  <si>
    <t>-1806597491</t>
  </si>
  <si>
    <t>69</t>
  </si>
  <si>
    <t>50155050</t>
  </si>
  <si>
    <t>tvarovka litinová, T, odbočka přírubová, DN 50/50</t>
  </si>
  <si>
    <t>-480826067</t>
  </si>
  <si>
    <t>70</t>
  </si>
  <si>
    <t>857262122</t>
  </si>
  <si>
    <t>Montáž litinových tvarovek na potrubí litinovém tlakovém jednoosých na potrubí z trub přírubových v otevřeném výkopu, kanálu nebo v šachtě DN 100</t>
  </si>
  <si>
    <t>1310427000</t>
  </si>
  <si>
    <t>71</t>
  </si>
  <si>
    <t>501010050</t>
  </si>
  <si>
    <t>tvarovka litinová, FFR, přírubová redukce, DN 100/50</t>
  </si>
  <si>
    <t>-1908755927</t>
  </si>
  <si>
    <t>72</t>
  </si>
  <si>
    <t>857312122</t>
  </si>
  <si>
    <t>Montáž litinových tvarovek na potrubí litinovém tlakovém jednoosých na potrubí z trub přírubových v otevřeném výkopu, kanálu nebo v šachtě DN 150</t>
  </si>
  <si>
    <t>1643727607</t>
  </si>
  <si>
    <t>1+1</t>
  </si>
  <si>
    <t>73</t>
  </si>
  <si>
    <t>501115090</t>
  </si>
  <si>
    <t>tvarovka litinová, Q, koleno přírubové 90°, DN 150</t>
  </si>
  <si>
    <t>-106324575</t>
  </si>
  <si>
    <t>74</t>
  </si>
  <si>
    <t>5010150100</t>
  </si>
  <si>
    <t>tvarovka litinová, FFR, přírubová redukce, DN 150/100</t>
  </si>
  <si>
    <t>-1413177761</t>
  </si>
  <si>
    <t>75</t>
  </si>
  <si>
    <t>857314122</t>
  </si>
  <si>
    <t>Montáž litinových tvarovek na potrubí litinovém tlakovém odbočných na potrubí z trub přírubových v otevřeném výkopu, kanálu nebo v šachtě DN 150</t>
  </si>
  <si>
    <t>-1392577454</t>
  </si>
  <si>
    <t>76</t>
  </si>
  <si>
    <t>5015150150</t>
  </si>
  <si>
    <t>tvarovka litinová, T, odbočka přírubová, DN 150/150</t>
  </si>
  <si>
    <t>-1747824204</t>
  </si>
  <si>
    <t>77</t>
  </si>
  <si>
    <t>871161141</t>
  </si>
  <si>
    <t>Montáž vodovodního potrubí z plastů v otevřeném výkopu z polyetylenu PE 100 svařovaných na tupo SDR 11/PN16 D 32 x 3,0 mm</t>
  </si>
  <si>
    <t>-1212872372</t>
  </si>
  <si>
    <t>25,83</t>
  </si>
  <si>
    <t>78</t>
  </si>
  <si>
    <t>133815</t>
  </si>
  <si>
    <t>pitná voda - roura PE100  SLM d32x3,0mm SDR11/PN16, tyč 6m</t>
  </si>
  <si>
    <t>1192921060</t>
  </si>
  <si>
    <t>25,83*1,03</t>
  </si>
  <si>
    <t>79</t>
  </si>
  <si>
    <t>871161211</t>
  </si>
  <si>
    <t>Montáž vodovodního potrubí z plastů v otevřeném výkopu z polyetylenu PE 100 svařovaných elektrotvarovkou SDR 11/PN16 D 32 x 3,0 mm</t>
  </si>
  <si>
    <t>689929435</t>
  </si>
  <si>
    <t>16,77</t>
  </si>
  <si>
    <t>80</t>
  </si>
  <si>
    <t>101333</t>
  </si>
  <si>
    <t>pitná voda - roura PE100 SDR11 - PN16 d 32x3,0 mm / tyč 6m</t>
  </si>
  <si>
    <t>-1335054377</t>
  </si>
  <si>
    <t>16,77*1,015</t>
  </si>
  <si>
    <t>81</t>
  </si>
  <si>
    <t>871211141</t>
  </si>
  <si>
    <t>Montáž vodovodního potrubí z plastů v otevřeném výkopu z polyetylenu PE 100 svařovaných na tupo SDR 11/PN16 D 63 x 5,8 mm</t>
  </si>
  <si>
    <t>859680135</t>
  </si>
  <si>
    <t>9,71+31,43</t>
  </si>
  <si>
    <t>82</t>
  </si>
  <si>
    <t>132748</t>
  </si>
  <si>
    <t>pitná voda - roura PE100 SLM d63x5,8mm SDR11/PN16, návin 100m</t>
  </si>
  <si>
    <t>-544188098</t>
  </si>
  <si>
    <t>9,71*1,03</t>
  </si>
  <si>
    <t>83</t>
  </si>
  <si>
    <t>871211211</t>
  </si>
  <si>
    <t>Montáž vodovodního potrubí z plastů v otevřeném výkopu z polyetylenu PE 100 svařovaných elektrotvarovkou SDR 11/PN16 D 63 x 5,8 mm</t>
  </si>
  <si>
    <t>-1362945450</t>
  </si>
  <si>
    <t>1662,90-31,43</t>
  </si>
  <si>
    <t>84</t>
  </si>
  <si>
    <t>101374</t>
  </si>
  <si>
    <t>pitná voda - roura PE100 d63x5,8mm SDR11/PN16, návin 100m</t>
  </si>
  <si>
    <t>-2112883075</t>
  </si>
  <si>
    <t>1631,47*1,015</t>
  </si>
  <si>
    <t>85</t>
  </si>
  <si>
    <t>871251151</t>
  </si>
  <si>
    <t>Montáž vodovodního potrubí z plastů v otevřeném výkopu z polyetylenu PE 100 svařovaných na tupo SDR 17/PN10 D 110 x 6,6 mm</t>
  </si>
  <si>
    <t>519259814</t>
  </si>
  <si>
    <t>86</t>
  </si>
  <si>
    <t>133251</t>
  </si>
  <si>
    <t>pitná voda - roura PE100 SLM d110x6,6mm SDR17/PN10, tyč 6m</t>
  </si>
  <si>
    <t>-829283695</t>
  </si>
  <si>
    <t>31,43*1,03</t>
  </si>
  <si>
    <t>87</t>
  </si>
  <si>
    <t>877161101</t>
  </si>
  <si>
    <t>Montáž tvarovek na vodovodním plastovém potrubí z polyetylenu PE 100 elektrotvarovek SDR 11/PN16 spojek, oblouků nebo redukcí d 32</t>
  </si>
  <si>
    <t>-312201029</t>
  </si>
  <si>
    <t>11+11</t>
  </si>
  <si>
    <t>88</t>
  </si>
  <si>
    <t>612682</t>
  </si>
  <si>
    <t>SPOJKA d 32, PE100, SDR11, spojka s lehce vyrazitelným dorazem, elektro</t>
  </si>
  <si>
    <t>551415360</t>
  </si>
  <si>
    <t>89</t>
  </si>
  <si>
    <t>612027</t>
  </si>
  <si>
    <t>MV d 32, PE100, SDR11, záslepka, elektro</t>
  </si>
  <si>
    <t>220071723</t>
  </si>
  <si>
    <t>90</t>
  </si>
  <si>
    <t>877211101</t>
  </si>
  <si>
    <t>Montáž tvarovek na vodovodním plastovém potrubí z polyetylenu PE 100 elektrotvarovek SDR 11/PN16 spojek, oblouků nebo redukcí d 63</t>
  </si>
  <si>
    <t>-1931747443</t>
  </si>
  <si>
    <t>43+20</t>
  </si>
  <si>
    <t>91</t>
  </si>
  <si>
    <t>612665</t>
  </si>
  <si>
    <t>spojka bez dorazu d 63, elektro</t>
  </si>
  <si>
    <t>-318540928</t>
  </si>
  <si>
    <t>92</t>
  </si>
  <si>
    <t>470604511</t>
  </si>
  <si>
    <t>lemový nákružek, d63, na tupo, dlouhý</t>
  </si>
  <si>
    <t>-76206588</t>
  </si>
  <si>
    <t>93</t>
  </si>
  <si>
    <t>877211110</t>
  </si>
  <si>
    <t>Montáž tvarovek na vodovodním plastovém potrubí z polyetylenu PE 100 elektrotvarovek SDR 11/PN16 kolen 45° d 63</t>
  </si>
  <si>
    <t>815798249</t>
  </si>
  <si>
    <t>1+4+2+1</t>
  </si>
  <si>
    <t>94</t>
  </si>
  <si>
    <t>612098</t>
  </si>
  <si>
    <t>koleno d63, PE100, SDR11, 45°, elektro</t>
  </si>
  <si>
    <t>1839020096</t>
  </si>
  <si>
    <t>95</t>
  </si>
  <si>
    <t>190614511</t>
  </si>
  <si>
    <t>oblouk  d63, 11° bezešvý, na tupo, dlouhý</t>
  </si>
  <si>
    <t>407868081</t>
  </si>
  <si>
    <t>96</t>
  </si>
  <si>
    <t>190625511</t>
  </si>
  <si>
    <t>oblouk d63, 22° bezešvý, na tupo, dlouhý</t>
  </si>
  <si>
    <t>1787237539</t>
  </si>
  <si>
    <t>97</t>
  </si>
  <si>
    <t>190633511</t>
  </si>
  <si>
    <t>oblouk  d63,  30° bezešvý, na tupo, dlouhý</t>
  </si>
  <si>
    <t>-1633776852</t>
  </si>
  <si>
    <t>98</t>
  </si>
  <si>
    <t>877211112</t>
  </si>
  <si>
    <t>Montáž tvarovek na vodovodním plastovém potrubí z polyetylenu PE 100 elektrotvarovek SDR 11/PN16 kolen 90° d 63</t>
  </si>
  <si>
    <t>-131979368</t>
  </si>
  <si>
    <t>99</t>
  </si>
  <si>
    <t>612099</t>
  </si>
  <si>
    <t>koleno d63, 90°, elektro</t>
  </si>
  <si>
    <t>-699160193</t>
  </si>
  <si>
    <t>100</t>
  </si>
  <si>
    <t>877211122</t>
  </si>
  <si>
    <t>Montáž tvarovek na vodovodním plastovém potrubí z polyetylenu PE 100 elektrotvarovek SDR 11/PN16 T-kusů navrtávacích s 360° otočnou odbočkou d 63/32</t>
  </si>
  <si>
    <t>-2045760546</t>
  </si>
  <si>
    <t>101</t>
  </si>
  <si>
    <t>615341</t>
  </si>
  <si>
    <t>navrtávací odbočkový ventil,d63 / d32,PE100, SDR11, bez spojky</t>
  </si>
  <si>
    <t>sada</t>
  </si>
  <si>
    <t>1024029927</t>
  </si>
  <si>
    <t>102</t>
  </si>
  <si>
    <t>615325</t>
  </si>
  <si>
    <t>zemní souprava teleskopickádélka 1,1-1,8 m</t>
  </si>
  <si>
    <t>-1574226761</t>
  </si>
  <si>
    <t>103</t>
  </si>
  <si>
    <t>879161111</t>
  </si>
  <si>
    <t>Montáž napojení vodovodní přípojky v otevřeném výkopu ve sklonu přes 20 % DN 25</t>
  </si>
  <si>
    <t>344119574</t>
  </si>
  <si>
    <t>104</t>
  </si>
  <si>
    <t>879211111</t>
  </si>
  <si>
    <t>Montáž napojení vodovodní přípojky v otevřeném výkopu ve sklonu přes 20 % DN 50</t>
  </si>
  <si>
    <t>-1318246065</t>
  </si>
  <si>
    <t>105</t>
  </si>
  <si>
    <t>891181295</t>
  </si>
  <si>
    <t>Montáž vodovodních armatur na potrubí Příplatek k ceně za montáž v objektech DN od 40 do 1200</t>
  </si>
  <si>
    <t>-1993536222</t>
  </si>
  <si>
    <t>106</t>
  </si>
  <si>
    <t>891211112</t>
  </si>
  <si>
    <t>Montáž vodovodních armatur na potrubí šoupátek nebo klapek uzavíracích v otevřeném výkopu nebo v šachtách s osazením zemní soupravy (bez poklopů) DN 50</t>
  </si>
  <si>
    <t>-346390653</t>
  </si>
  <si>
    <t>107</t>
  </si>
  <si>
    <t>03011950</t>
  </si>
  <si>
    <t>šoupátko 3.1, DN 50, stavební délka F4, PN 10/16</t>
  </si>
  <si>
    <t>1588644101</t>
  </si>
  <si>
    <t>108</t>
  </si>
  <si>
    <t>7541050</t>
  </si>
  <si>
    <t>zemní teleskopická souprava 7.5, pro šoupě DN 40-50, rozsah 1,1-1,85 m</t>
  </si>
  <si>
    <t>1454960155</t>
  </si>
  <si>
    <t>109</t>
  </si>
  <si>
    <t>891211222</t>
  </si>
  <si>
    <t>Montáž vodovodních armatur na potrubí šoupátek nebo klapek uzavíracích v šachtách s ručním kolečkem DN 50</t>
  </si>
  <si>
    <t>789502874</t>
  </si>
  <si>
    <t>110</t>
  </si>
  <si>
    <t>275552538</t>
  </si>
  <si>
    <t>111</t>
  </si>
  <si>
    <t>780005000000</t>
  </si>
  <si>
    <t>KOLO RUČNÍ HAWLE 50</t>
  </si>
  <si>
    <t>1814208365</t>
  </si>
  <si>
    <t>112</t>
  </si>
  <si>
    <t>891211811</t>
  </si>
  <si>
    <t>Demontáž vodovodních armatur na potrubí šoupátek nebo klapek uzavíracích v otevřeném výkopu nebo v šachtách DN 50</t>
  </si>
  <si>
    <t>-2139025164</t>
  </si>
  <si>
    <t>113</t>
  </si>
  <si>
    <t>891212312</t>
  </si>
  <si>
    <t>Montáž vodovodních armatur na potrubí vodoměrů v šachtě přírubových DN 50</t>
  </si>
  <si>
    <t>-2029085095</t>
  </si>
  <si>
    <t>114</t>
  </si>
  <si>
    <t>38821715</t>
  </si>
  <si>
    <t>vodoměr šroubový přírubový na studenou vodu PN 16 DN 50</t>
  </si>
  <si>
    <t>1506344891</t>
  </si>
  <si>
    <t>115</t>
  </si>
  <si>
    <t>891241112</t>
  </si>
  <si>
    <t>Montáž vodovodních armatur na potrubí šoupátek nebo klapek uzavíracích v otevřeném výkopu nebo v šachtách s osazením zemní soupravy (bez poklopů) DN 80</t>
  </si>
  <si>
    <t>-88052336</t>
  </si>
  <si>
    <t>116</t>
  </si>
  <si>
    <t>03011980</t>
  </si>
  <si>
    <t>šoupátko 3.1, DN 80, stavební délka F4, PN 10/16</t>
  </si>
  <si>
    <t>648529939</t>
  </si>
  <si>
    <t>117</t>
  </si>
  <si>
    <t>7551050</t>
  </si>
  <si>
    <t>zemní teleskopická souprava 7.5, pro šoupě DN 65-80, rozsah 1,1-1,85 m</t>
  </si>
  <si>
    <t>60765852</t>
  </si>
  <si>
    <t>118</t>
  </si>
  <si>
    <t>7551700</t>
  </si>
  <si>
    <t>zemní teleskopická souprava 7.5, pro šoupě DN 65-80, rozsah 1,6-2,7 m</t>
  </si>
  <si>
    <t>68163354</t>
  </si>
  <si>
    <t>119</t>
  </si>
  <si>
    <t>891247111</t>
  </si>
  <si>
    <t>Montáž vodovodních armatur na potrubí hydrantů podzemních (bez osazení poklopů) DN 80</t>
  </si>
  <si>
    <t>717651799</t>
  </si>
  <si>
    <t>120</t>
  </si>
  <si>
    <t>12221000</t>
  </si>
  <si>
    <t>hydrant podzemní plnoprůtokový 12.22, DN 80, 1000 mm</t>
  </si>
  <si>
    <t>-1932997696</t>
  </si>
  <si>
    <t>121</t>
  </si>
  <si>
    <t>999900000000</t>
  </si>
  <si>
    <t>DRENÁŽNÍ OBAL K HYDRANTŮM</t>
  </si>
  <si>
    <t>-1801047906</t>
  </si>
  <si>
    <t>122</t>
  </si>
  <si>
    <t>891311811</t>
  </si>
  <si>
    <t>Demontáž vodovodních armatur na potrubí šoupátek nebo klapek uzavíracích v otevřeném výkopu nebo v šachtách DN 150</t>
  </si>
  <si>
    <t>446610648</t>
  </si>
  <si>
    <t>123</t>
  </si>
  <si>
    <t>892233122</t>
  </si>
  <si>
    <t>Proplach a dezinfekce vodovodního potrubí DN od 40 do 70</t>
  </si>
  <si>
    <t>1499515869</t>
  </si>
  <si>
    <t>1662,9+9,71</t>
  </si>
  <si>
    <t>124</t>
  </si>
  <si>
    <t>892241111</t>
  </si>
  <si>
    <t>Tlakové zkoušky vodou na potrubí DN do 80</t>
  </si>
  <si>
    <t>1378290900</t>
  </si>
  <si>
    <t>125</t>
  </si>
  <si>
    <t>892372111</t>
  </si>
  <si>
    <t>Tlakové zkoušky vodou zabezpečení konců potrubí při tlakových zkouškách DN do 300</t>
  </si>
  <si>
    <t>711442322</t>
  </si>
  <si>
    <t>126</t>
  </si>
  <si>
    <t>894411311</t>
  </si>
  <si>
    <t>Osazení betonových nebo železobetonových dílců pro šachty skruží rovných</t>
  </si>
  <si>
    <t>-1839397697</t>
  </si>
  <si>
    <t>3+1</t>
  </si>
  <si>
    <t>127</t>
  </si>
  <si>
    <t>411290011804400013</t>
  </si>
  <si>
    <t>Skruž IS šachetní  betonová TBS-Q 1200/1000/150 SP, se stupadly</t>
  </si>
  <si>
    <t>KS</t>
  </si>
  <si>
    <t>-1982588921</t>
  </si>
  <si>
    <t>128</t>
  </si>
  <si>
    <t>411290011804400037</t>
  </si>
  <si>
    <t>Skruž IS šachetní  betonová TBS-Q 1200/  250/150 SP skruž DN 1200, výška  250</t>
  </si>
  <si>
    <t>-392293899</t>
  </si>
  <si>
    <t>129</t>
  </si>
  <si>
    <t>894414211</t>
  </si>
  <si>
    <t>Osazení betonových nebo železobetonových dílců pro šachty desek zákrytových</t>
  </si>
  <si>
    <t>-1504501050</t>
  </si>
  <si>
    <t>130</t>
  </si>
  <si>
    <t>414290211804400008</t>
  </si>
  <si>
    <t>Deska IS šachetní přechodová betonová TZK-Q pro velkoprůměrová dna 1200/200 - 625</t>
  </si>
  <si>
    <t>32089625</t>
  </si>
  <si>
    <t>131</t>
  </si>
  <si>
    <t>900014400100020063</t>
  </si>
  <si>
    <t>Příslušenství k šachtám - - těsnění k betonovým šacht. DN 1200/22 mm černá</t>
  </si>
  <si>
    <t>-831326326</t>
  </si>
  <si>
    <t>132</t>
  </si>
  <si>
    <t>894414111</t>
  </si>
  <si>
    <t>Osazení betonových nebo železobetonových dílců pro šachty skruží základových (dno)</t>
  </si>
  <si>
    <t>174808926</t>
  </si>
  <si>
    <t>133</t>
  </si>
  <si>
    <t>410290091304420374</t>
  </si>
  <si>
    <t>betonové TBZ-Q.1  1200/1200 bez šachtových vložek 1200/1200/180 beton</t>
  </si>
  <si>
    <t>406617614</t>
  </si>
  <si>
    <t>134</t>
  </si>
  <si>
    <t>899102112</t>
  </si>
  <si>
    <t>Osazení poklopů litinových a ocelových včetně rámů pro třídu zatížení A15, A50</t>
  </si>
  <si>
    <t>1679142582</t>
  </si>
  <si>
    <t>135</t>
  </si>
  <si>
    <t>28661932</t>
  </si>
  <si>
    <t>poklop šachtový litinový dno DN 600 pro třídu zatížení A15</t>
  </si>
  <si>
    <t>1302618389</t>
  </si>
  <si>
    <t>136</t>
  </si>
  <si>
    <t>899401112</t>
  </si>
  <si>
    <t>Osazení poklopů litinových šoupátkových</t>
  </si>
  <si>
    <t>-1398619604</t>
  </si>
  <si>
    <t>137</t>
  </si>
  <si>
    <t>724</t>
  </si>
  <si>
    <t>Uliční poklop litinový Klasik, šoupátkový, 7.2.4</t>
  </si>
  <si>
    <t>443489766</t>
  </si>
  <si>
    <t>138</t>
  </si>
  <si>
    <t>7210</t>
  </si>
  <si>
    <t>podkladová deska ventilková, šoupatová 7.2.10</t>
  </si>
  <si>
    <t>-1085638783</t>
  </si>
  <si>
    <t>139</t>
  </si>
  <si>
    <t>899401113</t>
  </si>
  <si>
    <t>Osazení poklopů litinových hydrantových</t>
  </si>
  <si>
    <t>168642316</t>
  </si>
  <si>
    <t>140</t>
  </si>
  <si>
    <t>727</t>
  </si>
  <si>
    <t>Uliční poklop litinový Klasik, hydrantový, 7.2.7</t>
  </si>
  <si>
    <t>1739441836</t>
  </si>
  <si>
    <t>141</t>
  </si>
  <si>
    <t>7217</t>
  </si>
  <si>
    <t>podkladová deska hydrantová 7.2.17</t>
  </si>
  <si>
    <t>-581354618</t>
  </si>
  <si>
    <t>142</t>
  </si>
  <si>
    <t>899712111</t>
  </si>
  <si>
    <t>Orientační tabulky na vodovodních a kanalizačních řadech na zdivu</t>
  </si>
  <si>
    <t>-781690385</t>
  </si>
  <si>
    <t>143</t>
  </si>
  <si>
    <t>899713111</t>
  </si>
  <si>
    <t>Orientační tabulky na vodovodních a kanalizačních řadech na sloupku ocelovém nebo betonovém</t>
  </si>
  <si>
    <t>-1221884116</t>
  </si>
  <si>
    <t>144</t>
  </si>
  <si>
    <t>89972.R</t>
  </si>
  <si>
    <t>Signalizační vodič na potrubí DN do 150 mm</t>
  </si>
  <si>
    <t>-1872737415</t>
  </si>
  <si>
    <t>66,97</t>
  </si>
  <si>
    <t>145</t>
  </si>
  <si>
    <t>899721111</t>
  </si>
  <si>
    <t>-1462667493</t>
  </si>
  <si>
    <t>1673,74</t>
  </si>
  <si>
    <t>146</t>
  </si>
  <si>
    <t>899722111</t>
  </si>
  <si>
    <t>Krytí potrubí z plastů výstražnou fólií z PVC šířky 20 cm</t>
  </si>
  <si>
    <t>-1014628897</t>
  </si>
  <si>
    <t>1648,24</t>
  </si>
  <si>
    <t>147</t>
  </si>
  <si>
    <t>883001608000</t>
  </si>
  <si>
    <t>ŠROUB S MATICÍ NEREZ A2 M16/80</t>
  </si>
  <si>
    <t>-683246883</t>
  </si>
  <si>
    <t>348</t>
  </si>
  <si>
    <t>148</t>
  </si>
  <si>
    <t>883002008000</t>
  </si>
  <si>
    <t>ŠROUB S MATICÍ NEREZ A2 M20/80</t>
  </si>
  <si>
    <t>1855788437</t>
  </si>
  <si>
    <t>149</t>
  </si>
  <si>
    <t>8999.R</t>
  </si>
  <si>
    <t xml:space="preserve">Rozbor vody </t>
  </si>
  <si>
    <t>-64482088</t>
  </si>
  <si>
    <t xml:space="preserve">vodovodní řad </t>
  </si>
  <si>
    <t>Ostatní konstrukce a práce-bourání</t>
  </si>
  <si>
    <t>150</t>
  </si>
  <si>
    <t>914111111</t>
  </si>
  <si>
    <t>Montáž svislé dopravní značky základní velikosti do 1 m2 objímkami na sloupky nebo konzoly</t>
  </si>
  <si>
    <t>-1662246337</t>
  </si>
  <si>
    <t>151</t>
  </si>
  <si>
    <t>977151118</t>
  </si>
  <si>
    <t>Jádrové vrty diamantovými korunkami do stavebních materiálů (železobetonu, betonu, cihel, obkladů, dlažeb, kamene) průměru přes 90 do 100 mm</t>
  </si>
  <si>
    <t>-1720629323</t>
  </si>
  <si>
    <t>0,25</t>
  </si>
  <si>
    <t>152</t>
  </si>
  <si>
    <t>97715.R</t>
  </si>
  <si>
    <t>utěsnění prostupu  PE potrubí d63 (DN50), vrt pr.100mm - pitná voda</t>
  </si>
  <si>
    <t>-1035844748</t>
  </si>
  <si>
    <t>998</t>
  </si>
  <si>
    <t>Přesun hmot</t>
  </si>
  <si>
    <t>153</t>
  </si>
  <si>
    <t>998276101</t>
  </si>
  <si>
    <t>Přesun hmot pro trubní vedení hloubené z trub z plastických hmot nebo sklolaminátových pro vodovody nebo kanalizace v otevřeném výkopu dopravní vzdálenost do 15 m</t>
  </si>
  <si>
    <t>908731011</t>
  </si>
  <si>
    <t>Práce a dodávky M</t>
  </si>
  <si>
    <t>23-M</t>
  </si>
  <si>
    <t>Montáže potrubí</t>
  </si>
  <si>
    <t>154</t>
  </si>
  <si>
    <t>230200116</t>
  </si>
  <si>
    <t>Nasunutí potrubní sekce do chráničky jmenovitá světlost nasouvaného potrubí DN 50</t>
  </si>
  <si>
    <t>-1167448928</t>
  </si>
  <si>
    <t>155</t>
  </si>
  <si>
    <t>1673516115</t>
  </si>
  <si>
    <t>31,43*1,15</t>
  </si>
  <si>
    <t>34,04</t>
  </si>
  <si>
    <t>80,388</t>
  </si>
  <si>
    <t>804,755</t>
  </si>
  <si>
    <t>221,081</t>
  </si>
  <si>
    <t>308,343</t>
  </si>
  <si>
    <t>193,915</t>
  </si>
  <si>
    <t>106,654</t>
  </si>
  <si>
    <t>02 - IO 01 Vodovodní řad V2</t>
  </si>
  <si>
    <t>20*1</t>
  </si>
  <si>
    <t>(3,00*2,00)*7</t>
  </si>
  <si>
    <t>(163,00+64,10)*2+2,00*2</t>
  </si>
  <si>
    <t>8*1,75</t>
  </si>
  <si>
    <t>132201202</t>
  </si>
  <si>
    <t>Hloubení zapažených i nezapažených rýh šířky přes 600 do 2 000 mm s urovnáním dna do předepsaného profilu a spádu v hornině tř. 3 přes 100 do 1 000 m3</t>
  </si>
  <si>
    <t>D.1.2.2, D.1.1.</t>
  </si>
  <si>
    <t>(154,76+1,00)*1,00*(1,55-0,20)"zeleň</t>
  </si>
  <si>
    <t>7,14*1,00*(1,77-0,53)"komunikace</t>
  </si>
  <si>
    <t>(1,20+1,00+1,20+1,70+1,70+2,00+1,80+2,50+1,50+2,50+7,50)*1,00*(1,75-0,20)"zeleň</t>
  </si>
  <si>
    <t xml:space="preserve">1,50*2*1,00*(1,75-0,45)"beton </t>
  </si>
  <si>
    <t>3,80*6*1,00*(1,75-0,53)"komunikace</t>
  </si>
  <si>
    <t>(8,50+1,90+1,60)*1*(1,75-0,35)"štěrk</t>
  </si>
  <si>
    <t>1,70*1,00*(1,75-0,24)"dlažba</t>
  </si>
  <si>
    <t>132301202</t>
  </si>
  <si>
    <t>Hloubení zapažených i nezapažených rýh šířky přes 600 do 2 000 mm s urovnáním dna do předepsaného profilu a spádu v hornině tř. 4 přes 100 do 1 000 m3</t>
  </si>
  <si>
    <t>165,83*1,75*2</t>
  </si>
  <si>
    <t>(13,50+1,00+6,90+1,70+7,10+7,30+1,80+7,80+1,50+8,00+7,50)*1,75*2</t>
  </si>
  <si>
    <t>výkop-zásyp*0,90*0,50</t>
  </si>
  <si>
    <t>výkop-obsyp-lože</t>
  </si>
  <si>
    <t>162,83*1,00*(0,30+0,063)</t>
  </si>
  <si>
    <t>64,10*1,00*(0,30+0,032)</t>
  </si>
  <si>
    <t>162,83*1,00*0,15</t>
  </si>
  <si>
    <t>64,10*1,00*0,15</t>
  </si>
  <si>
    <t>(0,30+0,30)*2*0,30*2</t>
  </si>
  <si>
    <t>D.1.8.2</t>
  </si>
  <si>
    <t>4+1+1+1</t>
  </si>
  <si>
    <t>64,10</t>
  </si>
  <si>
    <t>64,10*1,015</t>
  </si>
  <si>
    <t>162,83</t>
  </si>
  <si>
    <t>162,83*1,015</t>
  </si>
  <si>
    <t>-1220391836</t>
  </si>
  <si>
    <t>877161112</t>
  </si>
  <si>
    <t>Montáž tvarovek na vodovodním plastovém potrubí z polyetylenu PE 100 elektrotvarovek SDR 11/PN16 kolen 90° d 32</t>
  </si>
  <si>
    <t>612093</t>
  </si>
  <si>
    <t>koleno 90°, d32 PE100, SDR11,  elektro</t>
  </si>
  <si>
    <t>10+4</t>
  </si>
  <si>
    <t>2+1</t>
  </si>
  <si>
    <t>Uliční poklop litinový  Klasik, šoupátkový, 7.2.4</t>
  </si>
  <si>
    <t>Uliční poklop litinový  Klasik, hydrantový, 7.2.7</t>
  </si>
  <si>
    <t>232,93</t>
  </si>
  <si>
    <t>226,93</t>
  </si>
  <si>
    <t>2,325</t>
  </si>
  <si>
    <t>30,674</t>
  </si>
  <si>
    <t>72,692</t>
  </si>
  <si>
    <t>713,965</t>
  </si>
  <si>
    <t>231,274</t>
  </si>
  <si>
    <t>283,767</t>
  </si>
  <si>
    <t>182,726</t>
  </si>
  <si>
    <t>03 - IO 01 Vodovodní řad V3</t>
  </si>
  <si>
    <t>127,908</t>
  </si>
  <si>
    <t>(3,00*2,00)*3</t>
  </si>
  <si>
    <t>(154,89+49,36)*2+2,00*2</t>
  </si>
  <si>
    <t>-432613566</t>
  </si>
  <si>
    <t xml:space="preserve">1,00*1,50*(1,75-0,20)"zeleň </t>
  </si>
  <si>
    <t>-1143373043</t>
  </si>
  <si>
    <t>85613263</t>
  </si>
  <si>
    <t>863407348</t>
  </si>
  <si>
    <t>30,30*1,00*(1,77-0,20)"zeleň</t>
  </si>
  <si>
    <t>23,31*1,00*(1,81-0,20)"zeleň</t>
  </si>
  <si>
    <t>(39,06+17,06+4,29)*1,00*(1,75-0,53)"komunikace</t>
  </si>
  <si>
    <t>16,46*1,00*(1,74-0,45)"betonová plocha</t>
  </si>
  <si>
    <t>24,41*1,00*(1,76-0,35)"štěrková komunikace</t>
  </si>
  <si>
    <t>(23,00+2,05+2,30+2,00+2,00)*1,00*(1,75-0,20)"zeleň</t>
  </si>
  <si>
    <t xml:space="preserve">1,60*1,00*(1,75-0,35)"štěrková komunikace </t>
  </si>
  <si>
    <t>(5,75+4,00+2,20+2,20+1,00)*1,00*(1,75-0,53)"komunikace</t>
  </si>
  <si>
    <t>141721211</t>
  </si>
  <si>
    <t>Řízený zemní protlak délky protlaku do 50 m v hornině tř. 1 až 4 včetně protlačení trub v hloubce do 6 m vnějšího průměru vrtu do 90 mm</t>
  </si>
  <si>
    <t>76559473</t>
  </si>
  <si>
    <t>D.1.8.3, D.1.2.2</t>
  </si>
  <si>
    <t>11,54</t>
  </si>
  <si>
    <t>154,89*1,75*2</t>
  </si>
  <si>
    <t>(23,00+7,80+1,00+6,30+1,60+4,20+4,20+1,00)*1,75*2</t>
  </si>
  <si>
    <t>zásyp*0,60*0,50*2</t>
  </si>
  <si>
    <t>zásyp*0,60*0,50</t>
  </si>
  <si>
    <t>zásyp*0,40+obsyp+lože</t>
  </si>
  <si>
    <t>(výkop+jámy)-zásyp*0,60*0,50</t>
  </si>
  <si>
    <t>zásyp*0,40</t>
  </si>
  <si>
    <t>154,89*1,00*(0,30+0,063)</t>
  </si>
  <si>
    <t>48,10*1,00*(0,30+0,032)</t>
  </si>
  <si>
    <t>1,00*1,50*(0,30+0,032)</t>
  </si>
  <si>
    <t>-9756803</t>
  </si>
  <si>
    <t>D.1.8.3</t>
  </si>
  <si>
    <t>-622838573</t>
  </si>
  <si>
    <t>154,89*1,00*0,15</t>
  </si>
  <si>
    <t>48,10*1,00*0,15</t>
  </si>
  <si>
    <t>1,00*1,50*0,15</t>
  </si>
  <si>
    <t>0,30*0,30*0,30*6</t>
  </si>
  <si>
    <t>(0,30+0,30)*2*0,30*6</t>
  </si>
  <si>
    <t>8+2+2+2+1</t>
  </si>
  <si>
    <t>-298607344</t>
  </si>
  <si>
    <t>-785194560</t>
  </si>
  <si>
    <t>-896169197</t>
  </si>
  <si>
    <t>11,54*1,03</t>
  </si>
  <si>
    <t>49,36</t>
  </si>
  <si>
    <t>49,36*1,015</t>
  </si>
  <si>
    <t>154,89</t>
  </si>
  <si>
    <t>154,89*1,015</t>
  </si>
  <si>
    <t>7+7</t>
  </si>
  <si>
    <t>877161110</t>
  </si>
  <si>
    <t>Montáž tvarovek na vodovodním plastovém potrubí z polyetylenu PE 100 elektrotvarovek SDR 11/PN16 kolen 45° d 32</t>
  </si>
  <si>
    <t>-356733852</t>
  </si>
  <si>
    <t>612092</t>
  </si>
  <si>
    <t>koleno d32,45°, elektro</t>
  </si>
  <si>
    <t>1560903928</t>
  </si>
  <si>
    <t>-773558353</t>
  </si>
  <si>
    <t>19+8</t>
  </si>
  <si>
    <t>2+1+4</t>
  </si>
  <si>
    <t>-380274858</t>
  </si>
  <si>
    <t>oblouk  d63, PE100, SDR11, PN16, 11° bezešvý, na tupo, dlouhý</t>
  </si>
  <si>
    <t>2042963118</t>
  </si>
  <si>
    <t>-2047000782</t>
  </si>
  <si>
    <t>219,25</t>
  </si>
  <si>
    <t>204,25</t>
  </si>
  <si>
    <t>20,375</t>
  </si>
  <si>
    <t>49,098</t>
  </si>
  <si>
    <t>475,405</t>
  </si>
  <si>
    <t>148,511</t>
  </si>
  <si>
    <t>191,07</t>
  </si>
  <si>
    <t>121,597</t>
  </si>
  <si>
    <t>79,038</t>
  </si>
  <si>
    <t>04 - IO 01 Vodovodní řad V4</t>
  </si>
  <si>
    <t>(3,00*2,00)*2</t>
  </si>
  <si>
    <t>(131,00+7,00)*2+2,00*2</t>
  </si>
  <si>
    <t>7*1,75</t>
  </si>
  <si>
    <t>33,42*1,00*(1,74-0,20)"zeleň</t>
  </si>
  <si>
    <t>(35,53+26,73)*1,00*(1,67-0,20)"zeleň</t>
  </si>
  <si>
    <t>(1,27+11,13)*1,00*(1,76-0,53)"komunikace</t>
  </si>
  <si>
    <t>(4,56+16,49)*1,00*(1,60-0,53)"komunikace</t>
  </si>
  <si>
    <t>4,70*1,00*(1,75-0,20)"zeleň</t>
  </si>
  <si>
    <t>2,00*1,00*(1,75-0,24)"dlažba</t>
  </si>
  <si>
    <t>129,13*1,75*2</t>
  </si>
  <si>
    <t>6,70*1,75*2</t>
  </si>
  <si>
    <t>zásyp*0,70*0,50*2</t>
  </si>
  <si>
    <t>zásyp*0,70*0,50</t>
  </si>
  <si>
    <t>zásyp*0,30+obsyp+lože</t>
  </si>
  <si>
    <t>výkop-zásyp*0,70*0,50</t>
  </si>
  <si>
    <t>zásyp*0,30</t>
  </si>
  <si>
    <t>129,13*1,00*(0,30+0,063)</t>
  </si>
  <si>
    <t>6,70*1,00*(0,30+0,032)</t>
  </si>
  <si>
    <t>129,13*1,00*0,15</t>
  </si>
  <si>
    <t>6,70*1,00*0,15</t>
  </si>
  <si>
    <t>0,30*0,30*0,30</t>
  </si>
  <si>
    <t>(0,30+0,30)*2*0,30</t>
  </si>
  <si>
    <t>D.1.8.4</t>
  </si>
  <si>
    <t>6,70</t>
  </si>
  <si>
    <t>6,70*1,015</t>
  </si>
  <si>
    <t>129,13</t>
  </si>
  <si>
    <t>129,13*1,015</t>
  </si>
  <si>
    <t>4+4</t>
  </si>
  <si>
    <t>-1547163875</t>
  </si>
  <si>
    <t>-48020623</t>
  </si>
  <si>
    <t>1361130769</t>
  </si>
  <si>
    <t>141,83</t>
  </si>
  <si>
    <t>135,83</t>
  </si>
  <si>
    <t>5,49</t>
  </si>
  <si>
    <t>0,675</t>
  </si>
  <si>
    <t>1,634</t>
  </si>
  <si>
    <t>10,5</t>
  </si>
  <si>
    <t>3,181</t>
  </si>
  <si>
    <t>05 - IO 01 Vodovodní řad V5</t>
  </si>
  <si>
    <t>2,50*4*2</t>
  </si>
  <si>
    <t>1,75</t>
  </si>
  <si>
    <t>D.1.2.2</t>
  </si>
  <si>
    <t xml:space="preserve">(1,50+1,50)*1,50*(1,75-0,53)"komunikace </t>
  </si>
  <si>
    <t>141721111</t>
  </si>
  <si>
    <t>Řízený zemní protlak v hornině tř. 1 až 4, včetně protlačení trub v hloubce do 6 m vnějšího průměru vrtu do 63 mm</t>
  </si>
  <si>
    <t>CS ÚRS 2018 02</t>
  </si>
  <si>
    <t xml:space="preserve"> D.1.2.2</t>
  </si>
  <si>
    <t>14,28</t>
  </si>
  <si>
    <t>(1,50+1,50)*2*1,75</t>
  </si>
  <si>
    <t>jámy-obsyp-lože</t>
  </si>
  <si>
    <t>(1,50+1,50)*1,50*(0,30+0,063)</t>
  </si>
  <si>
    <t>(1,50+1,50)*1,50*0,15</t>
  </si>
  <si>
    <t>D.1.8.5</t>
  </si>
  <si>
    <t>14,28*1,03</t>
  </si>
  <si>
    <t>2+2</t>
  </si>
  <si>
    <t>11,78</t>
  </si>
  <si>
    <t>5,5</t>
  </si>
  <si>
    <t>3,00</t>
  </si>
  <si>
    <t>12,318</t>
  </si>
  <si>
    <t>29,555</t>
  </si>
  <si>
    <t>287,42</t>
  </si>
  <si>
    <t>92,564</t>
  </si>
  <si>
    <t>114,289</t>
  </si>
  <si>
    <t>72,416</t>
  </si>
  <si>
    <t>50,691</t>
  </si>
  <si>
    <t>06 - IO 01 Vodovodní řad V6</t>
  </si>
  <si>
    <t>(75,00+10,00)*2+2,00*2</t>
  </si>
  <si>
    <t>4*1,75</t>
  </si>
  <si>
    <t>D.1.2.3, D.1.1.</t>
  </si>
  <si>
    <t>11,08*1,00*(1,75-0,20)"zeleň</t>
  </si>
  <si>
    <t>25,01*1,00*(1,75-0,53)"komunikace</t>
  </si>
  <si>
    <t>3,02*1,00*(1,75-0,35)"štěrková cesta</t>
  </si>
  <si>
    <t>(21,22+4,31)*1,00*(1,75-0,24)"betonová dlažba</t>
  </si>
  <si>
    <t>9,28*1,00*(1,75-0,45)"betonová dlažba</t>
  </si>
  <si>
    <t>1,90*1,00*(1,75-0,20)"zeleň</t>
  </si>
  <si>
    <t xml:space="preserve">1,80*1,00*(1,75-0,45)"beton </t>
  </si>
  <si>
    <t>2,90*1*(1,75-0,35)"štěrk</t>
  </si>
  <si>
    <t>1,60*1,00*(1,75-0,24)"dlažba</t>
  </si>
  <si>
    <t>73,92*1,75*2</t>
  </si>
  <si>
    <t>(2,90+1,90+1,80+1,60)*1,75*2</t>
  </si>
  <si>
    <t>výkop-zásyp*0,60*0,50</t>
  </si>
  <si>
    <t>73,92*1,00*(0,30+0,063)</t>
  </si>
  <si>
    <t>8,20*1,00*(0,30+0,032)</t>
  </si>
  <si>
    <t>73,92*1,00*0,15</t>
  </si>
  <si>
    <t>8,20*1,00*0,15</t>
  </si>
  <si>
    <t>0,30*0,30*0,30*4</t>
  </si>
  <si>
    <t>(0,30+0,30)*2*0,30*4</t>
  </si>
  <si>
    <t>D.1.8.6</t>
  </si>
  <si>
    <t>4+2+2+2+1</t>
  </si>
  <si>
    <t>-861655946</t>
  </si>
  <si>
    <t>8,2</t>
  </si>
  <si>
    <t>8,20*1,015</t>
  </si>
  <si>
    <t>73,92</t>
  </si>
  <si>
    <t>73,92*1,015</t>
  </si>
  <si>
    <t>91,12</t>
  </si>
  <si>
    <t>82,12</t>
  </si>
  <si>
    <t>12,104</t>
  </si>
  <si>
    <t>28,615</t>
  </si>
  <si>
    <t>282,415</t>
  </si>
  <si>
    <t>82,144</t>
  </si>
  <si>
    <t>106,999</t>
  </si>
  <si>
    <t>66,28</t>
  </si>
  <si>
    <t>41,425</t>
  </si>
  <si>
    <t>07 - IO 01 Vodovodní řad V7</t>
  </si>
  <si>
    <t>-1506992736</t>
  </si>
  <si>
    <t>1817798634</t>
  </si>
  <si>
    <t>(62,00+24,00)*2+2,00*2</t>
  </si>
  <si>
    <t>3*1,75</t>
  </si>
  <si>
    <t>45,62*1,00*(1,75-0,40)"polní cesta</t>
  </si>
  <si>
    <t>13,27*1,00*(1,75-0,53)"komunikace</t>
  </si>
  <si>
    <t>1,50*1,00*(1,75-0,20)"zeleň</t>
  </si>
  <si>
    <t xml:space="preserve">3,90*1,00*(1,75-0,53)"komunikace </t>
  </si>
  <si>
    <t>(4,50+1,60+4,50+5,80)*1*(1,75-0,40)"polní ceta</t>
  </si>
  <si>
    <t>58,89*1,75*2</t>
  </si>
  <si>
    <t>(5,40+4,50+1,60+4,50+5,80)*1,75*2</t>
  </si>
  <si>
    <t>zásyp*0,75*0,50*2</t>
  </si>
  <si>
    <t>zásyp*0,75*0,50</t>
  </si>
  <si>
    <t>zásyp*0,25+obsyp+lože</t>
  </si>
  <si>
    <t>výkop-zásyp*0,75*0,50</t>
  </si>
  <si>
    <t>zásyp*0,25</t>
  </si>
  <si>
    <t>58,89*1,00*(0,30+0,063)</t>
  </si>
  <si>
    <t>21,80*1,00*(0,30+0,032)</t>
  </si>
  <si>
    <t>58,89*1,00*0,15</t>
  </si>
  <si>
    <t>21,80*1,00*0,15</t>
  </si>
  <si>
    <t>0,30*0,30*0,30*3</t>
  </si>
  <si>
    <t>(0,30+0,30)*2*0,30*3</t>
  </si>
  <si>
    <t>D.1.8.7</t>
  </si>
  <si>
    <t>6+2+2+2</t>
  </si>
  <si>
    <t>21,80</t>
  </si>
  <si>
    <t>21,80*1,015</t>
  </si>
  <si>
    <t>58,89</t>
  </si>
  <si>
    <t>58,89*1,015</t>
  </si>
  <si>
    <t>5+5</t>
  </si>
  <si>
    <t>6+6</t>
  </si>
  <si>
    <t>-570487198</t>
  </si>
  <si>
    <t>1166871159</t>
  </si>
  <si>
    <t>5+2+2</t>
  </si>
  <si>
    <t>89,69</t>
  </si>
  <si>
    <t>80,69</t>
  </si>
  <si>
    <t>43,778</t>
  </si>
  <si>
    <t>105,222</t>
  </si>
  <si>
    <t>895,475</t>
  </si>
  <si>
    <t>293,327</t>
  </si>
  <si>
    <t>437,653</t>
  </si>
  <si>
    <t>288,653</t>
  </si>
  <si>
    <t>144,327</t>
  </si>
  <si>
    <t>08 - IO 01 Vodovodní řad V8</t>
  </si>
  <si>
    <t>-1614610388</t>
  </si>
  <si>
    <t>-1045153295</t>
  </si>
  <si>
    <t>(271,00+25,00)*2+2,00*2</t>
  </si>
  <si>
    <t>14*1,75</t>
  </si>
  <si>
    <t>1,00*1,00*0,80*3</t>
  </si>
  <si>
    <t>(79,32+20,72+36,53+2,92+11,23)*1,00*(1,75-0,20)"zeleň</t>
  </si>
  <si>
    <t>10,00*1,00*(2,10-0,20)"zeleň</t>
  </si>
  <si>
    <t>6,87*1,00*(1,73-0,53)"komunikace</t>
  </si>
  <si>
    <t>(4,50+26,02)*1,00*(1,75-0,35)"štěrková cesta</t>
  </si>
  <si>
    <t>3,12*1,00*(1,43-0,35)"štěrková cesta</t>
  </si>
  <si>
    <t>23,65*1,00*(1,60-0,40)"polní cesta</t>
  </si>
  <si>
    <t>17,77*1,00*(1,75-0,40)"polní cesta</t>
  </si>
  <si>
    <t>26,00*1,00*(2,10-0,40)"polní cesta</t>
  </si>
  <si>
    <t>(2,80+1,50+2,70+5,10+2,90+1,30)*1,00*(1,75-0,20)"zeleň</t>
  </si>
  <si>
    <t xml:space="preserve">3,40*1,00*(1,75-0,40)"polní cesta </t>
  </si>
  <si>
    <t>3,50*1,00*(1,75-0,53)"komunikace</t>
  </si>
  <si>
    <t>232,65*1,75*2</t>
  </si>
  <si>
    <t>(6,30+1,50+2,70+3,40+5,10+2,90+1,30)*1,75*2</t>
  </si>
  <si>
    <t>zásyp*0,50*2</t>
  </si>
  <si>
    <t>zásyp*0,50</t>
  </si>
  <si>
    <t>obsyp+lože</t>
  </si>
  <si>
    <t>výkop-zásyp*0,50</t>
  </si>
  <si>
    <t>268,65*1,00*(0,30+0,063)</t>
  </si>
  <si>
    <t>23,20*1,00*(0,30+0,032)</t>
  </si>
  <si>
    <t>268,65*1,00*0,15</t>
  </si>
  <si>
    <t>23,20*1,00*0,15</t>
  </si>
  <si>
    <t>D.1.8.8</t>
  </si>
  <si>
    <t>2+1+1</t>
  </si>
  <si>
    <t>23,20</t>
  </si>
  <si>
    <t>23,20*1,015</t>
  </si>
  <si>
    <t>268,65</t>
  </si>
  <si>
    <t>268,65*1,015</t>
  </si>
  <si>
    <t>16+2</t>
  </si>
  <si>
    <t>2+2+1+4</t>
  </si>
  <si>
    <t>1572888</t>
  </si>
  <si>
    <t>325860723</t>
  </si>
  <si>
    <t>AVK.03011950</t>
  </si>
  <si>
    <t>AVK.7541050</t>
  </si>
  <si>
    <t>7+1+1</t>
  </si>
  <si>
    <t>296,35</t>
  </si>
  <si>
    <t>291,85</t>
  </si>
  <si>
    <t>09 - IO 01 komunikace</t>
  </si>
  <si>
    <t xml:space="preserve">    5 - Komunikace pozemní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</si>
  <si>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</si>
  <si>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</si>
  <si>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-529727102</t>
  </si>
  <si>
    <t>výkres situace obnovy povrchů C.5.1-7</t>
  </si>
  <si>
    <t>chodník z betonových dlaždic</t>
  </si>
  <si>
    <t>142,83*1,15</t>
  </si>
  <si>
    <t>113107163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</si>
  <si>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</si>
  <si>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-115673921</t>
  </si>
  <si>
    <t>betonový povrch</t>
  </si>
  <si>
    <t>117,37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</si>
  <si>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</si>
  <si>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</si>
  <si>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-382347348</t>
  </si>
  <si>
    <t>142,83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</si>
  <si>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</si>
  <si>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</si>
  <si>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2028624963</t>
  </si>
  <si>
    <t>polní cesta</t>
  </si>
  <si>
    <t>457,73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</si>
  <si>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</si>
  <si>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</si>
  <si>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1641418039</t>
  </si>
  <si>
    <t>asfaltová komunikace</t>
  </si>
  <si>
    <t>311,72</t>
  </si>
  <si>
    <t>113107244</t>
  </si>
  <si>
    <t>Odstranění podkladů nebo krytů strojně plochy jednotlivě přes 200 m2 s přemístěním hmot na skládku na vzdálenost do 20 m nebo s naložením na dopravní prostředek živičných, o tl. vrstvy přes 150 do 200 mm</t>
  </si>
  <si>
    <t>1405412775</t>
  </si>
  <si>
    <t>výkres situace obnovy povrchů C.5.1-7)</t>
  </si>
  <si>
    <t xml:space="preserve">asfaltová komunikace </t>
  </si>
  <si>
    <t>113107324</t>
  </si>
  <si>
    <t>Odstranění podkladů nebo krytů strojně plochy jednotlivě do 50 m2 s přemístěním hmot na skládku na vzdálenost do 3 m nebo s naložením na dopravní prostředek z kameniva hrubého drceného, o tl. vrstvy přes 300 do 400 mm</t>
  </si>
  <si>
    <t>-577723328</t>
  </si>
  <si>
    <t>štěrková komunikace</t>
  </si>
  <si>
    <t>37,72</t>
  </si>
  <si>
    <t>113154332</t>
  </si>
  <si>
    <t>Frézování živičného podkladu nebo krytu s naložením na dopravní prostředek plochy přes 1 000 do 10 000 m2 bez překážek v trase pruhu šířky přes 1 m do 2 m, tloušťky vrstvy 40 mm</t>
  </si>
  <si>
    <t>778075286</t>
  </si>
  <si>
    <t xml:space="preserve">asfaltová komunikace  </t>
  </si>
  <si>
    <t>351,60</t>
  </si>
  <si>
    <t>113202111</t>
  </si>
  <si>
    <t>Vytrhání obrub s vybouráním lože, s přemístěním hmot na skládku na vzdálenost do 3 m nebo s naložením na dopravní prostředek z krajníků nebo obrubníků stojatých</t>
  </si>
  <si>
    <t>1385638642</t>
  </si>
  <si>
    <t>obrubník</t>
  </si>
  <si>
    <t>21,95</t>
  </si>
  <si>
    <t>-1615289800</t>
  </si>
  <si>
    <t>zeleň</t>
  </si>
  <si>
    <t>742,19*0,20</t>
  </si>
  <si>
    <t>pole</t>
  </si>
  <si>
    <t>875,24*0,30</t>
  </si>
  <si>
    <t>132201101</t>
  </si>
  <si>
    <t>Hloubení zapažených i nezapažených rýh šířky do 600 mm s urovnáním dna do předepsaného profilu a spádu v hornině tř. 3 do 100 m3</t>
  </si>
  <si>
    <t>-618125942</t>
  </si>
  <si>
    <t>opěrná zídka</t>
  </si>
  <si>
    <t>0,90*0,50*6,66-((0,50*0,80+0,15*0,15)*6,66)</t>
  </si>
  <si>
    <t>132201109</t>
  </si>
  <si>
    <t>Hloubení zapažených i nezapažených rýh šířky do 600 mm s urovnáním dna do předepsaného profilu a spádu v hornině tř. 3 Příplatek k cenám za lepivost horniny tř. 3</t>
  </si>
  <si>
    <t>2024999697</t>
  </si>
  <si>
    <t>0,183*0,30</t>
  </si>
  <si>
    <t>-106757926</t>
  </si>
  <si>
    <t>875,24*0,30*2</t>
  </si>
  <si>
    <t>742,19*0,20*2</t>
  </si>
  <si>
    <t>0,183*2</t>
  </si>
  <si>
    <t>756934742</t>
  </si>
  <si>
    <t>1730885677</t>
  </si>
  <si>
    <t>181151331</t>
  </si>
  <si>
    <t>Plošná úprava terénu v zemině tř. 1 až 4 s urovnáním povrchu bez doplnění ornice souvislé plochy přes 500 m2 při nerovnostech terénu přes 150 do 200 mm v rovině nebo na svahu do 1:5</t>
  </si>
  <si>
    <t>-1019910707</t>
  </si>
  <si>
    <t>742,19</t>
  </si>
  <si>
    <t>181301101</t>
  </si>
  <si>
    <t>Rozprostření a urovnání ornice v rovině nebo ve svahu sklonu do 1:5 při souvislé ploše do 500 m2, tl. vrstvy do 100 mm</t>
  </si>
  <si>
    <t>-1321431963</t>
  </si>
  <si>
    <t>10364101</t>
  </si>
  <si>
    <t>zemina pro terénní úpravy -  ornice</t>
  </si>
  <si>
    <t>-901301888</t>
  </si>
  <si>
    <t>457,73*0,05*1,60</t>
  </si>
  <si>
    <t>839754210</t>
  </si>
  <si>
    <t>875,24</t>
  </si>
  <si>
    <t>181411121</t>
  </si>
  <si>
    <t>Založení trávníku na půdě předem připravené plochy do 1000 m2 výsevem včetně utažení lučního v rovině nebo na svahu do 1:5</t>
  </si>
  <si>
    <t>-322569400</t>
  </si>
  <si>
    <t>005724720</t>
  </si>
  <si>
    <t>osivo směs travní krajinná-rovinná</t>
  </si>
  <si>
    <t>kg</t>
  </si>
  <si>
    <t>-1364107062</t>
  </si>
  <si>
    <t>742,19*0,015 'Přepočtené koeficientem množství</t>
  </si>
  <si>
    <t>274313711</t>
  </si>
  <si>
    <t>Základy z betonu prostého pasy betonu kamenem neprokládaného tř. C 20/25</t>
  </si>
  <si>
    <t>1426044895</t>
  </si>
  <si>
    <t>(0,50*0,80+0,15*0,40)*6,66</t>
  </si>
  <si>
    <t>274351121</t>
  </si>
  <si>
    <t>Bednění základů pasů rovné zřízení</t>
  </si>
  <si>
    <t>-718095176</t>
  </si>
  <si>
    <t>(0,15+6,66)*2*0,40</t>
  </si>
  <si>
    <t>274351122</t>
  </si>
  <si>
    <t>Bednění základů pasů rovné odstranění</t>
  </si>
  <si>
    <t>404945096</t>
  </si>
  <si>
    <t>Komunikace pozemní</t>
  </si>
  <si>
    <t>561121112</t>
  </si>
  <si>
    <t>Zřízení podkladu nebo ochranné vrstvy vozovky z mechanicky zpevněné zeminy MZ bez přidání pojiva nebo vylepšovacího materiálu, s rozprostřením, vlhčením, promísením a zhutněním, tloušťka po zhutnění 200 mm</t>
  </si>
  <si>
    <t>755588117</t>
  </si>
  <si>
    <t>58331201</t>
  </si>
  <si>
    <t>-1914313605</t>
  </si>
  <si>
    <t>457,73*0,20*1,80</t>
  </si>
  <si>
    <t>564752111</t>
  </si>
  <si>
    <t>Podklad nebo kryt z vibrovaného štěrku VŠ s rozprostřením, vlhčením a zhutněním, po zhutnění tl. 150 mm</t>
  </si>
  <si>
    <t>729036822</t>
  </si>
  <si>
    <t>566901231</t>
  </si>
  <si>
    <t>Vyspravení podkladu po překopech inženýrských sítí plochy přes 15 m2 s rozprostřením a zhutněním štěrkodrtí tl. 100 mm</t>
  </si>
  <si>
    <t>-617490680</t>
  </si>
  <si>
    <t>566901232</t>
  </si>
  <si>
    <t>Vyspravení podkladu po překopech inženýrských sítí plochy přes 15 m2 s rozprostřením a zhutněním štěrkodrtí tl. 150 mm</t>
  </si>
  <si>
    <t>-914728559</t>
  </si>
  <si>
    <t>311,72*2</t>
  </si>
  <si>
    <t>566901233</t>
  </si>
  <si>
    <t>Vyspravení podkladu po překopech inženýrských sítí plochy přes 15 m2 s rozprostřením a zhutněním štěrkodrtí tl. 200 mm</t>
  </si>
  <si>
    <t>1226292061</t>
  </si>
  <si>
    <t>566901261.R</t>
  </si>
  <si>
    <t>Vyspravení podkladu po překopech inženýrských sítí plochy přes 15 m2 s rozprostřením a zhutněním obalovaným kamenivem ACP (OK) tl. 50 mm</t>
  </si>
  <si>
    <t>-1447739111</t>
  </si>
  <si>
    <t>566901262</t>
  </si>
  <si>
    <t>Vyspravení podkladu po překopech inženýrských sítí plochy přes 15 m2 s rozprostřením a zhutněním obalovaným kamenivem ACP (OK) tl. 150 mm</t>
  </si>
  <si>
    <t>-70031724</t>
  </si>
  <si>
    <t>573211112</t>
  </si>
  <si>
    <t>Postřik spojovací PS bez posypu kamenivem z asfaltu silničního, v množství 0,70 kg/m2</t>
  </si>
  <si>
    <t>-338741780</t>
  </si>
  <si>
    <t>311,72+351,60</t>
  </si>
  <si>
    <t>577134121</t>
  </si>
  <si>
    <t>Asfaltový beton vrstva obrusná ACO 11 (ABS) s rozprostřením a se zhutněním z nemodifikovaného asfaltu v pruhu šířky přes 3 m tř. I, po zhutnění tl. 40 mm</t>
  </si>
  <si>
    <t>-94306614</t>
  </si>
  <si>
    <t>577166111</t>
  </si>
  <si>
    <t>Asfaltový beton vrstva ložní ACL 22 (ABVH) s rozprostřením a zhutněním z nemodifikovaného asfaltu v pruhu šířky do 3 m, po zhutnění tl. 70 mm</t>
  </si>
  <si>
    <t>2007168811</t>
  </si>
  <si>
    <t>581121311</t>
  </si>
  <si>
    <t>Kryt cementobetonový silničních komunikací skupiny CB III tl. 150 mm</t>
  </si>
  <si>
    <t>194139197</t>
  </si>
  <si>
    <t>596811122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</si>
  <si>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přes 100 do 300 m2</t>
  </si>
  <si>
    <t>-589724154</t>
  </si>
  <si>
    <t>59248005</t>
  </si>
  <si>
    <t>dlažba plošná betonová chodníková 300x300x50mm přírodní</t>
  </si>
  <si>
    <t>1053787085</t>
  </si>
  <si>
    <t>164,25*0,10</t>
  </si>
  <si>
    <t>910000000.</t>
  </si>
  <si>
    <t>Hutnící zkoušky dle TP 146</t>
  </si>
  <si>
    <t>-1402814294</t>
  </si>
  <si>
    <t>916231112</t>
  </si>
  <si>
    <t>Osazení chodníkového obrubníku betonového se zřízením lože, s vyplněním a zatřením spár cementovou maltou ležatého bez boční opěry, do lože z betonu prostého</t>
  </si>
  <si>
    <t>-94127138</t>
  </si>
  <si>
    <t>59217017</t>
  </si>
  <si>
    <t>obrubník betonový chodníkový 1000x100x250mm</t>
  </si>
  <si>
    <t>-1395293567</t>
  </si>
  <si>
    <t>21,95*0,10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</si>
  <si>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</si>
  <si>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</si>
  <si>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14558640</t>
  </si>
  <si>
    <t>588,64</t>
  </si>
  <si>
    <t>919735111</t>
  </si>
  <si>
    <t>Řezání stávajícího živičného krytu nebo podkladu hloubky do 50 mm</t>
  </si>
  <si>
    <t>890408257</t>
  </si>
  <si>
    <t>961044111</t>
  </si>
  <si>
    <t>Bourání základů z betonu prostého</t>
  </si>
  <si>
    <t>-1134112841</t>
  </si>
  <si>
    <t>979024442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</si>
  <si>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chodníkových</t>
  </si>
  <si>
    <t>152269702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</si>
  <si>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</si>
  <si>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</si>
  <si>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-412513286</t>
  </si>
  <si>
    <t>997221551</t>
  </si>
  <si>
    <t>Vodorovná doprava suti bez naložení, ale se složením a s hrubým urovnáním ze sypkých materiálů, na vzdálenost do 1 km</t>
  </si>
  <si>
    <t>-424868050</t>
  </si>
  <si>
    <t>kamenivo</t>
  </si>
  <si>
    <t>51,643+41,421+132,742+21,878+137,157</t>
  </si>
  <si>
    <t>fréza</t>
  </si>
  <si>
    <t>36,215</t>
  </si>
  <si>
    <t>997221559</t>
  </si>
  <si>
    <t>Vodorovná doprava suti bez naložení, ale se složením a s hrubým urovnáním Příplatek k ceně za každý další i započatý 1 km přes 1 km</t>
  </si>
  <si>
    <t>1793454367</t>
  </si>
  <si>
    <t>(51,643+41,421+132,742+21,878+137,157)*3</t>
  </si>
  <si>
    <t>36,215*15</t>
  </si>
  <si>
    <t>997221561</t>
  </si>
  <si>
    <t>Vodorovná doprava suti bez naložení, ale se složením a s hrubým urovnáním z kusových materiálů, na vzdálenost do 1 km</t>
  </si>
  <si>
    <t>53233166</t>
  </si>
  <si>
    <t>živice</t>
  </si>
  <si>
    <t>140,274</t>
  </si>
  <si>
    <t>4,50</t>
  </si>
  <si>
    <t>dlažba</t>
  </si>
  <si>
    <t>41,885</t>
  </si>
  <si>
    <t>bourání betonu</t>
  </si>
  <si>
    <t>6,128</t>
  </si>
  <si>
    <t>997221569</t>
  </si>
  <si>
    <t>-567319280</t>
  </si>
  <si>
    <t>140,274*15</t>
  </si>
  <si>
    <t>6,128*4</t>
  </si>
  <si>
    <t>997221611</t>
  </si>
  <si>
    <t>Nakládání na dopravní prostředky pro vodorovnou dopravu suti</t>
  </si>
  <si>
    <t>-1253905482</t>
  </si>
  <si>
    <t>94620002</t>
  </si>
  <si>
    <t>poplatek za uložení stavebního odpadu betonového zatříděného kódem 170 101</t>
  </si>
  <si>
    <t>-1076275530</t>
  </si>
  <si>
    <t>631258581</t>
  </si>
  <si>
    <t>94620004</t>
  </si>
  <si>
    <t>poplatek za uložení stavebního odpadu z asfaltových směsí bez obsahu dehtu zatříděného kódem 170 302</t>
  </si>
  <si>
    <t>-1604173886</t>
  </si>
  <si>
    <t>998225111</t>
  </si>
  <si>
    <t>Přesun hmot pro komunikace s krytem z kameniva, monolitickým betonovým nebo živičným dopravní vzdálenost do 200 m jakékoliv délky objektu</t>
  </si>
  <si>
    <t>1736741107</t>
  </si>
  <si>
    <t>10 - VRN + ON</t>
  </si>
  <si>
    <t>VRN - Vedlejší rozpočtové náklady</t>
  </si>
  <si>
    <t>VRN</t>
  </si>
  <si>
    <t>Vedlejší rozpočtové náklady</t>
  </si>
  <si>
    <t>01151400A0</t>
  </si>
  <si>
    <t>Fotodokumentace</t>
  </si>
  <si>
    <t>Kč</t>
  </si>
  <si>
    <t>1024</t>
  </si>
  <si>
    <t>571841143</t>
  </si>
  <si>
    <t>01210300A0</t>
  </si>
  <si>
    <t>Průzkumné, geodetické a projektové práce geodetické práce před výstavbou</t>
  </si>
  <si>
    <t>-968691196</t>
  </si>
  <si>
    <t>01220300A0</t>
  </si>
  <si>
    <t>Průzkumné, geodetické a projektové práce geodetické práce při provádění stavby</t>
  </si>
  <si>
    <t>-851130700</t>
  </si>
  <si>
    <t>01230300A0</t>
  </si>
  <si>
    <t>Průzkumné, geodetické a projektové práce geodetické práce po výstavbě</t>
  </si>
  <si>
    <t>-574899497</t>
  </si>
  <si>
    <t>01325400A0</t>
  </si>
  <si>
    <t>projektové práce dokumentace stavby (výkresová a textová) skutečného provedení stavby</t>
  </si>
  <si>
    <t>-1183824920</t>
  </si>
  <si>
    <t>03000100A0</t>
  </si>
  <si>
    <t>Zařízení staveniště</t>
  </si>
  <si>
    <t>395530586</t>
  </si>
  <si>
    <t>03440300A0</t>
  </si>
  <si>
    <t>DIO</t>
  </si>
  <si>
    <t>1951175434</t>
  </si>
  <si>
    <t>04200200A0</t>
  </si>
  <si>
    <t>Pasportizace</t>
  </si>
  <si>
    <t>1082216856</t>
  </si>
  <si>
    <t>18*10000+5*5000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</si>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</sst>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29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26" fillId="0" borderId="0" xfId="0" applyFont="1" applyAlignment="1" applyProtection="1">
      <alignment horizontal="left" vertical="center" wrapText="1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6"/>
  <sheetViews>
    <sheetView showGridLines="0" topLeftCell="A85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61"/>
      <c r="AS2" s="361"/>
      <c r="AT2" s="361"/>
      <c r="AU2" s="36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62" t="s">
        <v>14</v>
      </c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3"/>
      <c r="AN5" s="363"/>
      <c r="AO5" s="363"/>
      <c r="AP5" s="23"/>
      <c r="AQ5" s="23"/>
      <c r="AR5" s="21"/>
      <c r="BE5" s="369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64" t="s">
        <v>17</v>
      </c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  <c r="AL6" s="363"/>
      <c r="AM6" s="363"/>
      <c r="AN6" s="363"/>
      <c r="AO6" s="363"/>
      <c r="AP6" s="23"/>
      <c r="AQ6" s="23"/>
      <c r="AR6" s="21"/>
      <c r="BE6" s="370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21</v>
      </c>
      <c r="AO7" s="23"/>
      <c r="AP7" s="23"/>
      <c r="AQ7" s="23"/>
      <c r="AR7" s="21"/>
      <c r="BE7" s="370"/>
      <c r="BS7" s="18" t="s">
        <v>6</v>
      </c>
    </row>
    <row r="8" spans="1:74" s="1" customFormat="1" ht="12" customHeight="1">
      <c r="B8" s="22"/>
      <c r="C8" s="23"/>
      <c r="D8" s="30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24</v>
      </c>
      <c r="AL8" s="23"/>
      <c r="AM8" s="23"/>
      <c r="AN8" s="31" t="s">
        <v>25</v>
      </c>
      <c r="AO8" s="23"/>
      <c r="AP8" s="23"/>
      <c r="AQ8" s="23"/>
      <c r="AR8" s="21"/>
      <c r="BE8" s="370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70"/>
      <c r="BS9" s="18" t="s">
        <v>6</v>
      </c>
    </row>
    <row r="10" spans="1:74" s="1" customFormat="1" ht="12" customHeight="1">
      <c r="B10" s="22"/>
      <c r="C10" s="23"/>
      <c r="D10" s="30" t="s">
        <v>26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27</v>
      </c>
      <c r="AL10" s="23"/>
      <c r="AM10" s="23"/>
      <c r="AN10" s="28" t="s">
        <v>21</v>
      </c>
      <c r="AO10" s="23"/>
      <c r="AP10" s="23"/>
      <c r="AQ10" s="23"/>
      <c r="AR10" s="21"/>
      <c r="BE10" s="370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29</v>
      </c>
      <c r="AL11" s="23"/>
      <c r="AM11" s="23"/>
      <c r="AN11" s="28" t="s">
        <v>21</v>
      </c>
      <c r="AO11" s="23"/>
      <c r="AP11" s="23"/>
      <c r="AQ11" s="23"/>
      <c r="AR11" s="21"/>
      <c r="BE11" s="370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70"/>
      <c r="BS12" s="18" t="s">
        <v>6</v>
      </c>
    </row>
    <row r="13" spans="1:74" s="1" customFormat="1" ht="12" customHeight="1">
      <c r="B13" s="22"/>
      <c r="C13" s="23"/>
      <c r="D13" s="30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27</v>
      </c>
      <c r="AL13" s="23"/>
      <c r="AM13" s="23"/>
      <c r="AN13" s="32" t="s">
        <v>31</v>
      </c>
      <c r="AO13" s="23"/>
      <c r="AP13" s="23"/>
      <c r="AQ13" s="23"/>
      <c r="AR13" s="21"/>
      <c r="BE13" s="370"/>
      <c r="BS13" s="18" t="s">
        <v>6</v>
      </c>
    </row>
    <row r="14" spans="1:74" ht="12.75">
      <c r="B14" s="22"/>
      <c r="C14" s="23"/>
      <c r="D14" s="23"/>
      <c r="E14" s="365" t="s">
        <v>31</v>
      </c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0" t="s">
        <v>29</v>
      </c>
      <c r="AL14" s="23"/>
      <c r="AM14" s="23"/>
      <c r="AN14" s="32" t="s">
        <v>31</v>
      </c>
      <c r="AO14" s="23"/>
      <c r="AP14" s="23"/>
      <c r="AQ14" s="23"/>
      <c r="AR14" s="21"/>
      <c r="BE14" s="370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70"/>
      <c r="BS15" s="18" t="s">
        <v>4</v>
      </c>
    </row>
    <row r="16" spans="1:74" s="1" customFormat="1" ht="12" customHeight="1">
      <c r="B16" s="22"/>
      <c r="C16" s="23"/>
      <c r="D16" s="30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27</v>
      </c>
      <c r="AL16" s="23"/>
      <c r="AM16" s="23"/>
      <c r="AN16" s="28" t="s">
        <v>21</v>
      </c>
      <c r="AO16" s="23"/>
      <c r="AP16" s="23"/>
      <c r="AQ16" s="23"/>
      <c r="AR16" s="21"/>
      <c r="BE16" s="370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29</v>
      </c>
      <c r="AL17" s="23"/>
      <c r="AM17" s="23"/>
      <c r="AN17" s="28" t="s">
        <v>21</v>
      </c>
      <c r="AO17" s="23"/>
      <c r="AP17" s="23"/>
      <c r="AQ17" s="23"/>
      <c r="AR17" s="21"/>
      <c r="BE17" s="370"/>
      <c r="BS17" s="18" t="s">
        <v>34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70"/>
      <c r="BS18" s="18" t="s">
        <v>6</v>
      </c>
    </row>
    <row r="19" spans="1:71" s="1" customFormat="1" ht="12" customHeight="1">
      <c r="B19" s="22"/>
      <c r="C19" s="23"/>
      <c r="D19" s="30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27</v>
      </c>
      <c r="AL19" s="23"/>
      <c r="AM19" s="23"/>
      <c r="AN19" s="28" t="s">
        <v>21</v>
      </c>
      <c r="AO19" s="23"/>
      <c r="AP19" s="23"/>
      <c r="AQ19" s="23"/>
      <c r="AR19" s="21"/>
      <c r="BE19" s="370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29</v>
      </c>
      <c r="AL20" s="23"/>
      <c r="AM20" s="23"/>
      <c r="AN20" s="28" t="s">
        <v>21</v>
      </c>
      <c r="AO20" s="23"/>
      <c r="AP20" s="23"/>
      <c r="AQ20" s="23"/>
      <c r="AR20" s="21"/>
      <c r="BE20" s="370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70"/>
    </row>
    <row r="22" spans="1:71" s="1" customFormat="1" ht="12" customHeight="1">
      <c r="B22" s="22"/>
      <c r="C22" s="23"/>
      <c r="D22" s="30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70"/>
    </row>
    <row r="23" spans="1:71" s="1" customFormat="1" ht="63.75" customHeight="1">
      <c r="B23" s="22"/>
      <c r="C23" s="23"/>
      <c r="D23" s="23"/>
      <c r="E23" s="367" t="s">
        <v>38</v>
      </c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  <c r="AA23" s="367"/>
      <c r="AB23" s="367"/>
      <c r="AC23" s="367"/>
      <c r="AD23" s="367"/>
      <c r="AE23" s="367"/>
      <c r="AF23" s="367"/>
      <c r="AG23" s="367"/>
      <c r="AH23" s="367"/>
      <c r="AI23" s="367"/>
      <c r="AJ23" s="367"/>
      <c r="AK23" s="367"/>
      <c r="AL23" s="367"/>
      <c r="AM23" s="367"/>
      <c r="AN23" s="367"/>
      <c r="AO23" s="23"/>
      <c r="AP23" s="23"/>
      <c r="AQ23" s="23"/>
      <c r="AR23" s="21"/>
      <c r="BE23" s="370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70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70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72">
        <f>ROUND(AG54,2)</f>
        <v>0</v>
      </c>
      <c r="AL26" s="373"/>
      <c r="AM26" s="373"/>
      <c r="AN26" s="373"/>
      <c r="AO26" s="373"/>
      <c r="AP26" s="37"/>
      <c r="AQ26" s="37"/>
      <c r="AR26" s="40"/>
      <c r="BE26" s="370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70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68" t="s">
        <v>40</v>
      </c>
      <c r="M28" s="368"/>
      <c r="N28" s="368"/>
      <c r="O28" s="368"/>
      <c r="P28" s="368"/>
      <c r="Q28" s="37"/>
      <c r="R28" s="37"/>
      <c r="S28" s="37"/>
      <c r="T28" s="37"/>
      <c r="U28" s="37"/>
      <c r="V28" s="37"/>
      <c r="W28" s="368" t="s">
        <v>41</v>
      </c>
      <c r="X28" s="368"/>
      <c r="Y28" s="368"/>
      <c r="Z28" s="368"/>
      <c r="AA28" s="368"/>
      <c r="AB28" s="368"/>
      <c r="AC28" s="368"/>
      <c r="AD28" s="368"/>
      <c r="AE28" s="368"/>
      <c r="AF28" s="37"/>
      <c r="AG28" s="37"/>
      <c r="AH28" s="37"/>
      <c r="AI28" s="37"/>
      <c r="AJ28" s="37"/>
      <c r="AK28" s="368" t="s">
        <v>42</v>
      </c>
      <c r="AL28" s="368"/>
      <c r="AM28" s="368"/>
      <c r="AN28" s="368"/>
      <c r="AO28" s="368"/>
      <c r="AP28" s="37"/>
      <c r="AQ28" s="37"/>
      <c r="AR28" s="40"/>
      <c r="BE28" s="370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341">
        <v>0.21</v>
      </c>
      <c r="M29" s="342"/>
      <c r="N29" s="342"/>
      <c r="O29" s="342"/>
      <c r="P29" s="342"/>
      <c r="Q29" s="42"/>
      <c r="R29" s="42"/>
      <c r="S29" s="42"/>
      <c r="T29" s="42"/>
      <c r="U29" s="42"/>
      <c r="V29" s="42"/>
      <c r="W29" s="356">
        <f>ROUND(AZ54, 2)</f>
        <v>0</v>
      </c>
      <c r="X29" s="342"/>
      <c r="Y29" s="342"/>
      <c r="Z29" s="342"/>
      <c r="AA29" s="342"/>
      <c r="AB29" s="342"/>
      <c r="AC29" s="342"/>
      <c r="AD29" s="342"/>
      <c r="AE29" s="342"/>
      <c r="AF29" s="42"/>
      <c r="AG29" s="42"/>
      <c r="AH29" s="42"/>
      <c r="AI29" s="42"/>
      <c r="AJ29" s="42"/>
      <c r="AK29" s="356">
        <f>ROUND(AV54, 2)</f>
        <v>0</v>
      </c>
      <c r="AL29" s="342"/>
      <c r="AM29" s="342"/>
      <c r="AN29" s="342"/>
      <c r="AO29" s="342"/>
      <c r="AP29" s="42"/>
      <c r="AQ29" s="42"/>
      <c r="AR29" s="43"/>
      <c r="BE29" s="371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341">
        <v>0.15</v>
      </c>
      <c r="M30" s="342"/>
      <c r="N30" s="342"/>
      <c r="O30" s="342"/>
      <c r="P30" s="342"/>
      <c r="Q30" s="42"/>
      <c r="R30" s="42"/>
      <c r="S30" s="42"/>
      <c r="T30" s="42"/>
      <c r="U30" s="42"/>
      <c r="V30" s="42"/>
      <c r="W30" s="356">
        <f>ROUND(BA54, 2)</f>
        <v>0</v>
      </c>
      <c r="X30" s="342"/>
      <c r="Y30" s="342"/>
      <c r="Z30" s="342"/>
      <c r="AA30" s="342"/>
      <c r="AB30" s="342"/>
      <c r="AC30" s="342"/>
      <c r="AD30" s="342"/>
      <c r="AE30" s="342"/>
      <c r="AF30" s="42"/>
      <c r="AG30" s="42"/>
      <c r="AH30" s="42"/>
      <c r="AI30" s="42"/>
      <c r="AJ30" s="42"/>
      <c r="AK30" s="356">
        <f>ROUND(AW54, 2)</f>
        <v>0</v>
      </c>
      <c r="AL30" s="342"/>
      <c r="AM30" s="342"/>
      <c r="AN30" s="342"/>
      <c r="AO30" s="342"/>
      <c r="AP30" s="42"/>
      <c r="AQ30" s="42"/>
      <c r="AR30" s="43"/>
      <c r="BE30" s="371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341">
        <v>0.21</v>
      </c>
      <c r="M31" s="342"/>
      <c r="N31" s="342"/>
      <c r="O31" s="342"/>
      <c r="P31" s="342"/>
      <c r="Q31" s="42"/>
      <c r="R31" s="42"/>
      <c r="S31" s="42"/>
      <c r="T31" s="42"/>
      <c r="U31" s="42"/>
      <c r="V31" s="42"/>
      <c r="W31" s="356">
        <f>ROUND(BB54, 2)</f>
        <v>0</v>
      </c>
      <c r="X31" s="342"/>
      <c r="Y31" s="342"/>
      <c r="Z31" s="342"/>
      <c r="AA31" s="342"/>
      <c r="AB31" s="342"/>
      <c r="AC31" s="342"/>
      <c r="AD31" s="342"/>
      <c r="AE31" s="342"/>
      <c r="AF31" s="42"/>
      <c r="AG31" s="42"/>
      <c r="AH31" s="42"/>
      <c r="AI31" s="42"/>
      <c r="AJ31" s="42"/>
      <c r="AK31" s="356">
        <v>0</v>
      </c>
      <c r="AL31" s="342"/>
      <c r="AM31" s="342"/>
      <c r="AN31" s="342"/>
      <c r="AO31" s="342"/>
      <c r="AP31" s="42"/>
      <c r="AQ31" s="42"/>
      <c r="AR31" s="43"/>
      <c r="BE31" s="371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341">
        <v>0.15</v>
      </c>
      <c r="M32" s="342"/>
      <c r="N32" s="342"/>
      <c r="O32" s="342"/>
      <c r="P32" s="342"/>
      <c r="Q32" s="42"/>
      <c r="R32" s="42"/>
      <c r="S32" s="42"/>
      <c r="T32" s="42"/>
      <c r="U32" s="42"/>
      <c r="V32" s="42"/>
      <c r="W32" s="356">
        <f>ROUND(BC54, 2)</f>
        <v>0</v>
      </c>
      <c r="X32" s="342"/>
      <c r="Y32" s="342"/>
      <c r="Z32" s="342"/>
      <c r="AA32" s="342"/>
      <c r="AB32" s="342"/>
      <c r="AC32" s="342"/>
      <c r="AD32" s="342"/>
      <c r="AE32" s="342"/>
      <c r="AF32" s="42"/>
      <c r="AG32" s="42"/>
      <c r="AH32" s="42"/>
      <c r="AI32" s="42"/>
      <c r="AJ32" s="42"/>
      <c r="AK32" s="356">
        <v>0</v>
      </c>
      <c r="AL32" s="342"/>
      <c r="AM32" s="342"/>
      <c r="AN32" s="342"/>
      <c r="AO32" s="342"/>
      <c r="AP32" s="42"/>
      <c r="AQ32" s="42"/>
      <c r="AR32" s="43"/>
      <c r="BE32" s="371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341">
        <v>0</v>
      </c>
      <c r="M33" s="342"/>
      <c r="N33" s="342"/>
      <c r="O33" s="342"/>
      <c r="P33" s="342"/>
      <c r="Q33" s="42"/>
      <c r="R33" s="42"/>
      <c r="S33" s="42"/>
      <c r="T33" s="42"/>
      <c r="U33" s="42"/>
      <c r="V33" s="42"/>
      <c r="W33" s="356">
        <f>ROUND(BD54, 2)</f>
        <v>0</v>
      </c>
      <c r="X33" s="342"/>
      <c r="Y33" s="342"/>
      <c r="Z33" s="342"/>
      <c r="AA33" s="342"/>
      <c r="AB33" s="342"/>
      <c r="AC33" s="342"/>
      <c r="AD33" s="342"/>
      <c r="AE33" s="342"/>
      <c r="AF33" s="42"/>
      <c r="AG33" s="42"/>
      <c r="AH33" s="42"/>
      <c r="AI33" s="42"/>
      <c r="AJ33" s="42"/>
      <c r="AK33" s="356">
        <v>0</v>
      </c>
      <c r="AL33" s="342"/>
      <c r="AM33" s="342"/>
      <c r="AN33" s="342"/>
      <c r="AO33" s="342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357" t="s">
        <v>51</v>
      </c>
      <c r="Y35" s="358"/>
      <c r="Z35" s="358"/>
      <c r="AA35" s="358"/>
      <c r="AB35" s="358"/>
      <c r="AC35" s="46"/>
      <c r="AD35" s="46"/>
      <c r="AE35" s="46"/>
      <c r="AF35" s="46"/>
      <c r="AG35" s="46"/>
      <c r="AH35" s="46"/>
      <c r="AI35" s="46"/>
      <c r="AJ35" s="46"/>
      <c r="AK35" s="359">
        <f>SUM(AK26:AK33)</f>
        <v>0</v>
      </c>
      <c r="AL35" s="358"/>
      <c r="AM35" s="358"/>
      <c r="AN35" s="358"/>
      <c r="AO35" s="36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52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01_2018-2019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53" t="str">
        <f>K6</f>
        <v>Zásobování obce Oleško pitnou vodou</v>
      </c>
      <c r="M45" s="354"/>
      <c r="N45" s="354"/>
      <c r="O45" s="354"/>
      <c r="P45" s="354"/>
      <c r="Q45" s="354"/>
      <c r="R45" s="354"/>
      <c r="S45" s="354"/>
      <c r="T45" s="354"/>
      <c r="U45" s="354"/>
      <c r="V45" s="354"/>
      <c r="W45" s="354"/>
      <c r="X45" s="354"/>
      <c r="Y45" s="354"/>
      <c r="Z45" s="354"/>
      <c r="AA45" s="354"/>
      <c r="AB45" s="354"/>
      <c r="AC45" s="354"/>
      <c r="AD45" s="354"/>
      <c r="AE45" s="354"/>
      <c r="AF45" s="354"/>
      <c r="AG45" s="354"/>
      <c r="AH45" s="354"/>
      <c r="AI45" s="354"/>
      <c r="AJ45" s="354"/>
      <c r="AK45" s="354"/>
      <c r="AL45" s="354"/>
      <c r="AM45" s="354"/>
      <c r="AN45" s="354"/>
      <c r="AO45" s="354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22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Oleško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24</v>
      </c>
      <c r="AJ47" s="37"/>
      <c r="AK47" s="37"/>
      <c r="AL47" s="37"/>
      <c r="AM47" s="355" t="str">
        <f>IF(AN8= "","",AN8)</f>
        <v>16. 10. 2019</v>
      </c>
      <c r="AN47" s="355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>
      <c r="A49" s="35"/>
      <c r="B49" s="36"/>
      <c r="C49" s="30" t="s">
        <v>26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Obec Oleško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32</v>
      </c>
      <c r="AJ49" s="37"/>
      <c r="AK49" s="37"/>
      <c r="AL49" s="37"/>
      <c r="AM49" s="351" t="str">
        <f>IF(E17="","",E17)</f>
        <v>SVIS UL, spol. s.r.o.</v>
      </c>
      <c r="AN49" s="352"/>
      <c r="AO49" s="352"/>
      <c r="AP49" s="352"/>
      <c r="AQ49" s="37"/>
      <c r="AR49" s="40"/>
      <c r="AS49" s="345" t="s">
        <v>53</v>
      </c>
      <c r="AT49" s="346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30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35</v>
      </c>
      <c r="AJ50" s="37"/>
      <c r="AK50" s="37"/>
      <c r="AL50" s="37"/>
      <c r="AM50" s="351" t="str">
        <f>IF(E20="","",E20)</f>
        <v xml:space="preserve"> </v>
      </c>
      <c r="AN50" s="352"/>
      <c r="AO50" s="352"/>
      <c r="AP50" s="352"/>
      <c r="AQ50" s="37"/>
      <c r="AR50" s="40"/>
      <c r="AS50" s="347"/>
      <c r="AT50" s="348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9"/>
      <c r="AT51" s="350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40" t="s">
        <v>54</v>
      </c>
      <c r="D52" s="336"/>
      <c r="E52" s="336"/>
      <c r="F52" s="336"/>
      <c r="G52" s="336"/>
      <c r="H52" s="67"/>
      <c r="I52" s="335" t="s">
        <v>55</v>
      </c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7" t="s">
        <v>56</v>
      </c>
      <c r="AH52" s="336"/>
      <c r="AI52" s="336"/>
      <c r="AJ52" s="336"/>
      <c r="AK52" s="336"/>
      <c r="AL52" s="336"/>
      <c r="AM52" s="336"/>
      <c r="AN52" s="335" t="s">
        <v>57</v>
      </c>
      <c r="AO52" s="336"/>
      <c r="AP52" s="336"/>
      <c r="AQ52" s="68" t="s">
        <v>58</v>
      </c>
      <c r="AR52" s="40"/>
      <c r="AS52" s="69" t="s">
        <v>59</v>
      </c>
      <c r="AT52" s="70" t="s">
        <v>60</v>
      </c>
      <c r="AU52" s="70" t="s">
        <v>61</v>
      </c>
      <c r="AV52" s="70" t="s">
        <v>62</v>
      </c>
      <c r="AW52" s="70" t="s">
        <v>63</v>
      </c>
      <c r="AX52" s="70" t="s">
        <v>64</v>
      </c>
      <c r="AY52" s="70" t="s">
        <v>65</v>
      </c>
      <c r="AZ52" s="70" t="s">
        <v>66</v>
      </c>
      <c r="BA52" s="70" t="s">
        <v>67</v>
      </c>
      <c r="BB52" s="70" t="s">
        <v>68</v>
      </c>
      <c r="BC52" s="70" t="s">
        <v>69</v>
      </c>
      <c r="BD52" s="71" t="s">
        <v>70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71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3">
        <f>ROUND(SUM(AG55:AG64),2)</f>
        <v>0</v>
      </c>
      <c r="AH54" s="343"/>
      <c r="AI54" s="343"/>
      <c r="AJ54" s="343"/>
      <c r="AK54" s="343"/>
      <c r="AL54" s="343"/>
      <c r="AM54" s="343"/>
      <c r="AN54" s="344">
        <f t="shared" ref="AN54:AN64" si="0">SUM(AG54,AT54)</f>
        <v>0</v>
      </c>
      <c r="AO54" s="344"/>
      <c r="AP54" s="344"/>
      <c r="AQ54" s="79" t="s">
        <v>21</v>
      </c>
      <c r="AR54" s="80"/>
      <c r="AS54" s="81">
        <f>ROUND(SUM(AS55:AS64),2)</f>
        <v>0</v>
      </c>
      <c r="AT54" s="82">
        <f t="shared" ref="AT54:AT64" si="1">ROUND(SUM(AV54:AW54),2)</f>
        <v>0</v>
      </c>
      <c r="AU54" s="83">
        <f>ROUND(SUM(AU55:AU64),5)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ROUND(SUM(AZ55:AZ64),2)</f>
        <v>0</v>
      </c>
      <c r="BA54" s="82">
        <f>ROUND(SUM(BA55:BA64),2)</f>
        <v>0</v>
      </c>
      <c r="BB54" s="82">
        <f>ROUND(SUM(BB55:BB64),2)</f>
        <v>0</v>
      </c>
      <c r="BC54" s="82">
        <f>ROUND(SUM(BC55:BC64),2)</f>
        <v>0</v>
      </c>
      <c r="BD54" s="84">
        <f>ROUND(SUM(BD55:BD64),2)</f>
        <v>0</v>
      </c>
      <c r="BS54" s="85" t="s">
        <v>72</v>
      </c>
      <c r="BT54" s="85" t="s">
        <v>73</v>
      </c>
      <c r="BU54" s="86" t="s">
        <v>74</v>
      </c>
      <c r="BV54" s="85" t="s">
        <v>75</v>
      </c>
      <c r="BW54" s="85" t="s">
        <v>5</v>
      </c>
      <c r="BX54" s="85" t="s">
        <v>76</v>
      </c>
      <c r="CL54" s="85" t="s">
        <v>19</v>
      </c>
    </row>
    <row r="55" spans="1:91" s="7" customFormat="1" ht="16.5" customHeight="1">
      <c r="A55" s="87" t="s">
        <v>77</v>
      </c>
      <c r="B55" s="88"/>
      <c r="C55" s="89"/>
      <c r="D55" s="334" t="s">
        <v>78</v>
      </c>
      <c r="E55" s="334"/>
      <c r="F55" s="334"/>
      <c r="G55" s="334"/>
      <c r="H55" s="334"/>
      <c r="I55" s="90"/>
      <c r="J55" s="334" t="s">
        <v>79</v>
      </c>
      <c r="K55" s="334"/>
      <c r="L55" s="334"/>
      <c r="M55" s="334"/>
      <c r="N55" s="334"/>
      <c r="O55" s="334"/>
      <c r="P55" s="334"/>
      <c r="Q55" s="334"/>
      <c r="R55" s="334"/>
      <c r="S55" s="334"/>
      <c r="T55" s="334"/>
      <c r="U55" s="334"/>
      <c r="V55" s="334"/>
      <c r="W55" s="334"/>
      <c r="X55" s="334"/>
      <c r="Y55" s="334"/>
      <c r="Z55" s="334"/>
      <c r="AA55" s="334"/>
      <c r="AB55" s="334"/>
      <c r="AC55" s="334"/>
      <c r="AD55" s="334"/>
      <c r="AE55" s="334"/>
      <c r="AF55" s="334"/>
      <c r="AG55" s="338">
        <f>'01 - IO 01 Vodovodní řad V1'!J30</f>
        <v>0</v>
      </c>
      <c r="AH55" s="339"/>
      <c r="AI55" s="339"/>
      <c r="AJ55" s="339"/>
      <c r="AK55" s="339"/>
      <c r="AL55" s="339"/>
      <c r="AM55" s="339"/>
      <c r="AN55" s="338">
        <f t="shared" si="0"/>
        <v>0</v>
      </c>
      <c r="AO55" s="339"/>
      <c r="AP55" s="339"/>
      <c r="AQ55" s="91" t="s">
        <v>80</v>
      </c>
      <c r="AR55" s="92"/>
      <c r="AS55" s="93">
        <v>0</v>
      </c>
      <c r="AT55" s="94">
        <f t="shared" si="1"/>
        <v>0</v>
      </c>
      <c r="AU55" s="95">
        <f>'01 - IO 01 Vodovodní řad V1'!P89</f>
        <v>0</v>
      </c>
      <c r="AV55" s="94">
        <f>'01 - IO 01 Vodovodní řad V1'!J33</f>
        <v>0</v>
      </c>
      <c r="AW55" s="94">
        <f>'01 - IO 01 Vodovodní řad V1'!J34</f>
        <v>0</v>
      </c>
      <c r="AX55" s="94">
        <f>'01 - IO 01 Vodovodní řad V1'!J35</f>
        <v>0</v>
      </c>
      <c r="AY55" s="94">
        <f>'01 - IO 01 Vodovodní řad V1'!J36</f>
        <v>0</v>
      </c>
      <c r="AZ55" s="94">
        <f>'01 - IO 01 Vodovodní řad V1'!F33</f>
        <v>0</v>
      </c>
      <c r="BA55" s="94">
        <f>'01 - IO 01 Vodovodní řad V1'!F34</f>
        <v>0</v>
      </c>
      <c r="BB55" s="94">
        <f>'01 - IO 01 Vodovodní řad V1'!F35</f>
        <v>0</v>
      </c>
      <c r="BC55" s="94">
        <f>'01 - IO 01 Vodovodní řad V1'!F36</f>
        <v>0</v>
      </c>
      <c r="BD55" s="96">
        <f>'01 - IO 01 Vodovodní řad V1'!F37</f>
        <v>0</v>
      </c>
      <c r="BT55" s="97" t="s">
        <v>81</v>
      </c>
      <c r="BV55" s="97" t="s">
        <v>75</v>
      </c>
      <c r="BW55" s="97" t="s">
        <v>82</v>
      </c>
      <c r="BX55" s="97" t="s">
        <v>5</v>
      </c>
      <c r="CL55" s="97" t="s">
        <v>19</v>
      </c>
      <c r="CM55" s="97" t="s">
        <v>83</v>
      </c>
    </row>
    <row r="56" spans="1:91" s="7" customFormat="1" ht="16.5" customHeight="1">
      <c r="A56" s="87" t="s">
        <v>77</v>
      </c>
      <c r="B56" s="88"/>
      <c r="C56" s="89"/>
      <c r="D56" s="334" t="s">
        <v>84</v>
      </c>
      <c r="E56" s="334"/>
      <c r="F56" s="334"/>
      <c r="G56" s="334"/>
      <c r="H56" s="334"/>
      <c r="I56" s="90"/>
      <c r="J56" s="334" t="s">
        <v>85</v>
      </c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4"/>
      <c r="Z56" s="334"/>
      <c r="AA56" s="334"/>
      <c r="AB56" s="334"/>
      <c r="AC56" s="334"/>
      <c r="AD56" s="334"/>
      <c r="AE56" s="334"/>
      <c r="AF56" s="334"/>
      <c r="AG56" s="338">
        <f>'02 - IO 01 Vodovodní řad V2'!J30</f>
        <v>0</v>
      </c>
      <c r="AH56" s="339"/>
      <c r="AI56" s="339"/>
      <c r="AJ56" s="339"/>
      <c r="AK56" s="339"/>
      <c r="AL56" s="339"/>
      <c r="AM56" s="339"/>
      <c r="AN56" s="338">
        <f t="shared" si="0"/>
        <v>0</v>
      </c>
      <c r="AO56" s="339"/>
      <c r="AP56" s="339"/>
      <c r="AQ56" s="91" t="s">
        <v>80</v>
      </c>
      <c r="AR56" s="92"/>
      <c r="AS56" s="93">
        <v>0</v>
      </c>
      <c r="AT56" s="94">
        <f t="shared" si="1"/>
        <v>0</v>
      </c>
      <c r="AU56" s="95">
        <f>'02 - IO 01 Vodovodní řad V2'!P84</f>
        <v>0</v>
      </c>
      <c r="AV56" s="94">
        <f>'02 - IO 01 Vodovodní řad V2'!J33</f>
        <v>0</v>
      </c>
      <c r="AW56" s="94">
        <f>'02 - IO 01 Vodovodní řad V2'!J34</f>
        <v>0</v>
      </c>
      <c r="AX56" s="94">
        <f>'02 - IO 01 Vodovodní řad V2'!J35</f>
        <v>0</v>
      </c>
      <c r="AY56" s="94">
        <f>'02 - IO 01 Vodovodní řad V2'!J36</f>
        <v>0</v>
      </c>
      <c r="AZ56" s="94">
        <f>'02 - IO 01 Vodovodní řad V2'!F33</f>
        <v>0</v>
      </c>
      <c r="BA56" s="94">
        <f>'02 - IO 01 Vodovodní řad V2'!F34</f>
        <v>0</v>
      </c>
      <c r="BB56" s="94">
        <f>'02 - IO 01 Vodovodní řad V2'!F35</f>
        <v>0</v>
      </c>
      <c r="BC56" s="94">
        <f>'02 - IO 01 Vodovodní řad V2'!F36</f>
        <v>0</v>
      </c>
      <c r="BD56" s="96">
        <f>'02 - IO 01 Vodovodní řad V2'!F37</f>
        <v>0</v>
      </c>
      <c r="BT56" s="97" t="s">
        <v>81</v>
      </c>
      <c r="BV56" s="97" t="s">
        <v>75</v>
      </c>
      <c r="BW56" s="97" t="s">
        <v>86</v>
      </c>
      <c r="BX56" s="97" t="s">
        <v>5</v>
      </c>
      <c r="CL56" s="97" t="s">
        <v>19</v>
      </c>
      <c r="CM56" s="97" t="s">
        <v>83</v>
      </c>
    </row>
    <row r="57" spans="1:91" s="7" customFormat="1" ht="16.5" customHeight="1">
      <c r="A57" s="87" t="s">
        <v>77</v>
      </c>
      <c r="B57" s="88"/>
      <c r="C57" s="89"/>
      <c r="D57" s="334" t="s">
        <v>87</v>
      </c>
      <c r="E57" s="334"/>
      <c r="F57" s="334"/>
      <c r="G57" s="334"/>
      <c r="H57" s="334"/>
      <c r="I57" s="90"/>
      <c r="J57" s="334" t="s">
        <v>88</v>
      </c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8">
        <f>'03 - IO 01 Vodovodní řad V3'!J30</f>
        <v>0</v>
      </c>
      <c r="AH57" s="339"/>
      <c r="AI57" s="339"/>
      <c r="AJ57" s="339"/>
      <c r="AK57" s="339"/>
      <c r="AL57" s="339"/>
      <c r="AM57" s="339"/>
      <c r="AN57" s="338">
        <f t="shared" si="0"/>
        <v>0</v>
      </c>
      <c r="AO57" s="339"/>
      <c r="AP57" s="339"/>
      <c r="AQ57" s="91" t="s">
        <v>80</v>
      </c>
      <c r="AR57" s="92"/>
      <c r="AS57" s="93">
        <v>0</v>
      </c>
      <c r="AT57" s="94">
        <f t="shared" si="1"/>
        <v>0</v>
      </c>
      <c r="AU57" s="95">
        <f>'03 - IO 01 Vodovodní řad V3'!P85</f>
        <v>0</v>
      </c>
      <c r="AV57" s="94">
        <f>'03 - IO 01 Vodovodní řad V3'!J33</f>
        <v>0</v>
      </c>
      <c r="AW57" s="94">
        <f>'03 - IO 01 Vodovodní řad V3'!J34</f>
        <v>0</v>
      </c>
      <c r="AX57" s="94">
        <f>'03 - IO 01 Vodovodní řad V3'!J35</f>
        <v>0</v>
      </c>
      <c r="AY57" s="94">
        <f>'03 - IO 01 Vodovodní řad V3'!J36</f>
        <v>0</v>
      </c>
      <c r="AZ57" s="94">
        <f>'03 - IO 01 Vodovodní řad V3'!F33</f>
        <v>0</v>
      </c>
      <c r="BA57" s="94">
        <f>'03 - IO 01 Vodovodní řad V3'!F34</f>
        <v>0</v>
      </c>
      <c r="BB57" s="94">
        <f>'03 - IO 01 Vodovodní řad V3'!F35</f>
        <v>0</v>
      </c>
      <c r="BC57" s="94">
        <f>'03 - IO 01 Vodovodní řad V3'!F36</f>
        <v>0</v>
      </c>
      <c r="BD57" s="96">
        <f>'03 - IO 01 Vodovodní řad V3'!F37</f>
        <v>0</v>
      </c>
      <c r="BT57" s="97" t="s">
        <v>81</v>
      </c>
      <c r="BV57" s="97" t="s">
        <v>75</v>
      </c>
      <c r="BW57" s="97" t="s">
        <v>89</v>
      </c>
      <c r="BX57" s="97" t="s">
        <v>5</v>
      </c>
      <c r="CL57" s="97" t="s">
        <v>19</v>
      </c>
      <c r="CM57" s="97" t="s">
        <v>83</v>
      </c>
    </row>
    <row r="58" spans="1:91" s="7" customFormat="1" ht="16.5" customHeight="1">
      <c r="A58" s="87" t="s">
        <v>77</v>
      </c>
      <c r="B58" s="88"/>
      <c r="C58" s="89"/>
      <c r="D58" s="334" t="s">
        <v>90</v>
      </c>
      <c r="E58" s="334"/>
      <c r="F58" s="334"/>
      <c r="G58" s="334"/>
      <c r="H58" s="334"/>
      <c r="I58" s="90"/>
      <c r="J58" s="334" t="s">
        <v>91</v>
      </c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334"/>
      <c r="AB58" s="334"/>
      <c r="AC58" s="334"/>
      <c r="AD58" s="334"/>
      <c r="AE58" s="334"/>
      <c r="AF58" s="334"/>
      <c r="AG58" s="338">
        <f>'04 - IO 01 Vodovodní řad V4'!J30</f>
        <v>0</v>
      </c>
      <c r="AH58" s="339"/>
      <c r="AI58" s="339"/>
      <c r="AJ58" s="339"/>
      <c r="AK58" s="339"/>
      <c r="AL58" s="339"/>
      <c r="AM58" s="339"/>
      <c r="AN58" s="338">
        <f t="shared" si="0"/>
        <v>0</v>
      </c>
      <c r="AO58" s="339"/>
      <c r="AP58" s="339"/>
      <c r="AQ58" s="91" t="s">
        <v>80</v>
      </c>
      <c r="AR58" s="92"/>
      <c r="AS58" s="93">
        <v>0</v>
      </c>
      <c r="AT58" s="94">
        <f t="shared" si="1"/>
        <v>0</v>
      </c>
      <c r="AU58" s="95">
        <f>'04 - IO 01 Vodovodní řad V4'!P84</f>
        <v>0</v>
      </c>
      <c r="AV58" s="94">
        <f>'04 - IO 01 Vodovodní řad V4'!J33</f>
        <v>0</v>
      </c>
      <c r="AW58" s="94">
        <f>'04 - IO 01 Vodovodní řad V4'!J34</f>
        <v>0</v>
      </c>
      <c r="AX58" s="94">
        <f>'04 - IO 01 Vodovodní řad V4'!J35</f>
        <v>0</v>
      </c>
      <c r="AY58" s="94">
        <f>'04 - IO 01 Vodovodní řad V4'!J36</f>
        <v>0</v>
      </c>
      <c r="AZ58" s="94">
        <f>'04 - IO 01 Vodovodní řad V4'!F33</f>
        <v>0</v>
      </c>
      <c r="BA58" s="94">
        <f>'04 - IO 01 Vodovodní řad V4'!F34</f>
        <v>0</v>
      </c>
      <c r="BB58" s="94">
        <f>'04 - IO 01 Vodovodní řad V4'!F35</f>
        <v>0</v>
      </c>
      <c r="BC58" s="94">
        <f>'04 - IO 01 Vodovodní řad V4'!F36</f>
        <v>0</v>
      </c>
      <c r="BD58" s="96">
        <f>'04 - IO 01 Vodovodní řad V4'!F37</f>
        <v>0</v>
      </c>
      <c r="BT58" s="97" t="s">
        <v>81</v>
      </c>
      <c r="BV58" s="97" t="s">
        <v>75</v>
      </c>
      <c r="BW58" s="97" t="s">
        <v>92</v>
      </c>
      <c r="BX58" s="97" t="s">
        <v>5</v>
      </c>
      <c r="CL58" s="97" t="s">
        <v>19</v>
      </c>
      <c r="CM58" s="97" t="s">
        <v>83</v>
      </c>
    </row>
    <row r="59" spans="1:91" s="7" customFormat="1" ht="16.5" customHeight="1">
      <c r="A59" s="87" t="s">
        <v>77</v>
      </c>
      <c r="B59" s="88"/>
      <c r="C59" s="89"/>
      <c r="D59" s="334" t="s">
        <v>93</v>
      </c>
      <c r="E59" s="334"/>
      <c r="F59" s="334"/>
      <c r="G59" s="334"/>
      <c r="H59" s="334"/>
      <c r="I59" s="90"/>
      <c r="J59" s="334" t="s">
        <v>94</v>
      </c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4"/>
      <c r="Z59" s="334"/>
      <c r="AA59" s="334"/>
      <c r="AB59" s="334"/>
      <c r="AC59" s="334"/>
      <c r="AD59" s="334"/>
      <c r="AE59" s="334"/>
      <c r="AF59" s="334"/>
      <c r="AG59" s="338">
        <f>'05 - IO 01 Vodovodní řad V5'!J30</f>
        <v>0</v>
      </c>
      <c r="AH59" s="339"/>
      <c r="AI59" s="339"/>
      <c r="AJ59" s="339"/>
      <c r="AK59" s="339"/>
      <c r="AL59" s="339"/>
      <c r="AM59" s="339"/>
      <c r="AN59" s="338">
        <f t="shared" si="0"/>
        <v>0</v>
      </c>
      <c r="AO59" s="339"/>
      <c r="AP59" s="339"/>
      <c r="AQ59" s="91" t="s">
        <v>80</v>
      </c>
      <c r="AR59" s="92"/>
      <c r="AS59" s="93">
        <v>0</v>
      </c>
      <c r="AT59" s="94">
        <f t="shared" si="1"/>
        <v>0</v>
      </c>
      <c r="AU59" s="95">
        <f>'05 - IO 01 Vodovodní řad V5'!P84</f>
        <v>0</v>
      </c>
      <c r="AV59" s="94">
        <f>'05 - IO 01 Vodovodní řad V5'!J33</f>
        <v>0</v>
      </c>
      <c r="AW59" s="94">
        <f>'05 - IO 01 Vodovodní řad V5'!J34</f>
        <v>0</v>
      </c>
      <c r="AX59" s="94">
        <f>'05 - IO 01 Vodovodní řad V5'!J35</f>
        <v>0</v>
      </c>
      <c r="AY59" s="94">
        <f>'05 - IO 01 Vodovodní řad V5'!J36</f>
        <v>0</v>
      </c>
      <c r="AZ59" s="94">
        <f>'05 - IO 01 Vodovodní řad V5'!F33</f>
        <v>0</v>
      </c>
      <c r="BA59" s="94">
        <f>'05 - IO 01 Vodovodní řad V5'!F34</f>
        <v>0</v>
      </c>
      <c r="BB59" s="94">
        <f>'05 - IO 01 Vodovodní řad V5'!F35</f>
        <v>0</v>
      </c>
      <c r="BC59" s="94">
        <f>'05 - IO 01 Vodovodní řad V5'!F36</f>
        <v>0</v>
      </c>
      <c r="BD59" s="96">
        <f>'05 - IO 01 Vodovodní řad V5'!F37</f>
        <v>0</v>
      </c>
      <c r="BT59" s="97" t="s">
        <v>81</v>
      </c>
      <c r="BV59" s="97" t="s">
        <v>75</v>
      </c>
      <c r="BW59" s="97" t="s">
        <v>95</v>
      </c>
      <c r="BX59" s="97" t="s">
        <v>5</v>
      </c>
      <c r="CL59" s="97" t="s">
        <v>19</v>
      </c>
      <c r="CM59" s="97" t="s">
        <v>83</v>
      </c>
    </row>
    <row r="60" spans="1:91" s="7" customFormat="1" ht="16.5" customHeight="1">
      <c r="A60" s="87" t="s">
        <v>77</v>
      </c>
      <c r="B60" s="88"/>
      <c r="C60" s="89"/>
      <c r="D60" s="334" t="s">
        <v>96</v>
      </c>
      <c r="E60" s="334"/>
      <c r="F60" s="334"/>
      <c r="G60" s="334"/>
      <c r="H60" s="334"/>
      <c r="I60" s="90"/>
      <c r="J60" s="334" t="s">
        <v>97</v>
      </c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338">
        <f>'06 - IO 01 Vodovodní řad V6'!J30</f>
        <v>0</v>
      </c>
      <c r="AH60" s="339"/>
      <c r="AI60" s="339"/>
      <c r="AJ60" s="339"/>
      <c r="AK60" s="339"/>
      <c r="AL60" s="339"/>
      <c r="AM60" s="339"/>
      <c r="AN60" s="338">
        <f t="shared" si="0"/>
        <v>0</v>
      </c>
      <c r="AO60" s="339"/>
      <c r="AP60" s="339"/>
      <c r="AQ60" s="91" t="s">
        <v>80</v>
      </c>
      <c r="AR60" s="92"/>
      <c r="AS60" s="93">
        <v>0</v>
      </c>
      <c r="AT60" s="94">
        <f t="shared" si="1"/>
        <v>0</v>
      </c>
      <c r="AU60" s="95">
        <f>'06 - IO 01 Vodovodní řad V6'!P84</f>
        <v>0</v>
      </c>
      <c r="AV60" s="94">
        <f>'06 - IO 01 Vodovodní řad V6'!J33</f>
        <v>0</v>
      </c>
      <c r="AW60" s="94">
        <f>'06 - IO 01 Vodovodní řad V6'!J34</f>
        <v>0</v>
      </c>
      <c r="AX60" s="94">
        <f>'06 - IO 01 Vodovodní řad V6'!J35</f>
        <v>0</v>
      </c>
      <c r="AY60" s="94">
        <f>'06 - IO 01 Vodovodní řad V6'!J36</f>
        <v>0</v>
      </c>
      <c r="AZ60" s="94">
        <f>'06 - IO 01 Vodovodní řad V6'!F33</f>
        <v>0</v>
      </c>
      <c r="BA60" s="94">
        <f>'06 - IO 01 Vodovodní řad V6'!F34</f>
        <v>0</v>
      </c>
      <c r="BB60" s="94">
        <f>'06 - IO 01 Vodovodní řad V6'!F35</f>
        <v>0</v>
      </c>
      <c r="BC60" s="94">
        <f>'06 - IO 01 Vodovodní řad V6'!F36</f>
        <v>0</v>
      </c>
      <c r="BD60" s="96">
        <f>'06 - IO 01 Vodovodní řad V6'!F37</f>
        <v>0</v>
      </c>
      <c r="BT60" s="97" t="s">
        <v>81</v>
      </c>
      <c r="BV60" s="97" t="s">
        <v>75</v>
      </c>
      <c r="BW60" s="97" t="s">
        <v>98</v>
      </c>
      <c r="BX60" s="97" t="s">
        <v>5</v>
      </c>
      <c r="CL60" s="97" t="s">
        <v>19</v>
      </c>
      <c r="CM60" s="97" t="s">
        <v>83</v>
      </c>
    </row>
    <row r="61" spans="1:91" s="7" customFormat="1" ht="16.5" customHeight="1">
      <c r="A61" s="87" t="s">
        <v>77</v>
      </c>
      <c r="B61" s="88"/>
      <c r="C61" s="89"/>
      <c r="D61" s="334" t="s">
        <v>99</v>
      </c>
      <c r="E61" s="334"/>
      <c r="F61" s="334"/>
      <c r="G61" s="334"/>
      <c r="H61" s="334"/>
      <c r="I61" s="90"/>
      <c r="J61" s="334" t="s">
        <v>100</v>
      </c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8">
        <f>'07 - IO 01 Vodovodní řad V7'!J30</f>
        <v>0</v>
      </c>
      <c r="AH61" s="339"/>
      <c r="AI61" s="339"/>
      <c r="AJ61" s="339"/>
      <c r="AK61" s="339"/>
      <c r="AL61" s="339"/>
      <c r="AM61" s="339"/>
      <c r="AN61" s="338">
        <f t="shared" si="0"/>
        <v>0</v>
      </c>
      <c r="AO61" s="339"/>
      <c r="AP61" s="339"/>
      <c r="AQ61" s="91" t="s">
        <v>80</v>
      </c>
      <c r="AR61" s="92"/>
      <c r="AS61" s="93">
        <v>0</v>
      </c>
      <c r="AT61" s="94">
        <f t="shared" si="1"/>
        <v>0</v>
      </c>
      <c r="AU61" s="95">
        <f>'07 - IO 01 Vodovodní řad V7'!P84</f>
        <v>0</v>
      </c>
      <c r="AV61" s="94">
        <f>'07 - IO 01 Vodovodní řad V7'!J33</f>
        <v>0</v>
      </c>
      <c r="AW61" s="94">
        <f>'07 - IO 01 Vodovodní řad V7'!J34</f>
        <v>0</v>
      </c>
      <c r="AX61" s="94">
        <f>'07 - IO 01 Vodovodní řad V7'!J35</f>
        <v>0</v>
      </c>
      <c r="AY61" s="94">
        <f>'07 - IO 01 Vodovodní řad V7'!J36</f>
        <v>0</v>
      </c>
      <c r="AZ61" s="94">
        <f>'07 - IO 01 Vodovodní řad V7'!F33</f>
        <v>0</v>
      </c>
      <c r="BA61" s="94">
        <f>'07 - IO 01 Vodovodní řad V7'!F34</f>
        <v>0</v>
      </c>
      <c r="BB61" s="94">
        <f>'07 - IO 01 Vodovodní řad V7'!F35</f>
        <v>0</v>
      </c>
      <c r="BC61" s="94">
        <f>'07 - IO 01 Vodovodní řad V7'!F36</f>
        <v>0</v>
      </c>
      <c r="BD61" s="96">
        <f>'07 - IO 01 Vodovodní řad V7'!F37</f>
        <v>0</v>
      </c>
      <c r="BT61" s="97" t="s">
        <v>81</v>
      </c>
      <c r="BV61" s="97" t="s">
        <v>75</v>
      </c>
      <c r="BW61" s="97" t="s">
        <v>101</v>
      </c>
      <c r="BX61" s="97" t="s">
        <v>5</v>
      </c>
      <c r="CL61" s="97" t="s">
        <v>19</v>
      </c>
      <c r="CM61" s="97" t="s">
        <v>83</v>
      </c>
    </row>
    <row r="62" spans="1:91" s="7" customFormat="1" ht="16.5" customHeight="1">
      <c r="A62" s="87" t="s">
        <v>77</v>
      </c>
      <c r="B62" s="88"/>
      <c r="C62" s="89"/>
      <c r="D62" s="334" t="s">
        <v>102</v>
      </c>
      <c r="E62" s="334"/>
      <c r="F62" s="334"/>
      <c r="G62" s="334"/>
      <c r="H62" s="334"/>
      <c r="I62" s="90"/>
      <c r="J62" s="334" t="s">
        <v>103</v>
      </c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338">
        <f>'08 - IO 01 Vodovodní řad V8'!J30</f>
        <v>0</v>
      </c>
      <c r="AH62" s="339"/>
      <c r="AI62" s="339"/>
      <c r="AJ62" s="339"/>
      <c r="AK62" s="339"/>
      <c r="AL62" s="339"/>
      <c r="AM62" s="339"/>
      <c r="AN62" s="338">
        <f t="shared" si="0"/>
        <v>0</v>
      </c>
      <c r="AO62" s="339"/>
      <c r="AP62" s="339"/>
      <c r="AQ62" s="91" t="s">
        <v>80</v>
      </c>
      <c r="AR62" s="92"/>
      <c r="AS62" s="93">
        <v>0</v>
      </c>
      <c r="AT62" s="94">
        <f t="shared" si="1"/>
        <v>0</v>
      </c>
      <c r="AU62" s="95">
        <f>'08 - IO 01 Vodovodní řad V8'!P84</f>
        <v>0</v>
      </c>
      <c r="AV62" s="94">
        <f>'08 - IO 01 Vodovodní řad V8'!J33</f>
        <v>0</v>
      </c>
      <c r="AW62" s="94">
        <f>'08 - IO 01 Vodovodní řad V8'!J34</f>
        <v>0</v>
      </c>
      <c r="AX62" s="94">
        <f>'08 - IO 01 Vodovodní řad V8'!J35</f>
        <v>0</v>
      </c>
      <c r="AY62" s="94">
        <f>'08 - IO 01 Vodovodní řad V8'!J36</f>
        <v>0</v>
      </c>
      <c r="AZ62" s="94">
        <f>'08 - IO 01 Vodovodní řad V8'!F33</f>
        <v>0</v>
      </c>
      <c r="BA62" s="94">
        <f>'08 - IO 01 Vodovodní řad V8'!F34</f>
        <v>0</v>
      </c>
      <c r="BB62" s="94">
        <f>'08 - IO 01 Vodovodní řad V8'!F35</f>
        <v>0</v>
      </c>
      <c r="BC62" s="94">
        <f>'08 - IO 01 Vodovodní řad V8'!F36</f>
        <v>0</v>
      </c>
      <c r="BD62" s="96">
        <f>'08 - IO 01 Vodovodní řad V8'!F37</f>
        <v>0</v>
      </c>
      <c r="BT62" s="97" t="s">
        <v>81</v>
      </c>
      <c r="BV62" s="97" t="s">
        <v>75</v>
      </c>
      <c r="BW62" s="97" t="s">
        <v>104</v>
      </c>
      <c r="BX62" s="97" t="s">
        <v>5</v>
      </c>
      <c r="CL62" s="97" t="s">
        <v>19</v>
      </c>
      <c r="CM62" s="97" t="s">
        <v>83</v>
      </c>
    </row>
    <row r="63" spans="1:91" s="7" customFormat="1" ht="16.5" customHeight="1">
      <c r="A63" s="87" t="s">
        <v>77</v>
      </c>
      <c r="B63" s="88"/>
      <c r="C63" s="89"/>
      <c r="D63" s="334" t="s">
        <v>105</v>
      </c>
      <c r="E63" s="334"/>
      <c r="F63" s="334"/>
      <c r="G63" s="334"/>
      <c r="H63" s="334"/>
      <c r="I63" s="90"/>
      <c r="J63" s="334" t="s">
        <v>106</v>
      </c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338">
        <f>'09 - IO 01 komunikace'!J30</f>
        <v>0</v>
      </c>
      <c r="AH63" s="339"/>
      <c r="AI63" s="339"/>
      <c r="AJ63" s="339"/>
      <c r="AK63" s="339"/>
      <c r="AL63" s="339"/>
      <c r="AM63" s="339"/>
      <c r="AN63" s="338">
        <f t="shared" si="0"/>
        <v>0</v>
      </c>
      <c r="AO63" s="339"/>
      <c r="AP63" s="339"/>
      <c r="AQ63" s="91" t="s">
        <v>80</v>
      </c>
      <c r="AR63" s="92"/>
      <c r="AS63" s="93">
        <v>0</v>
      </c>
      <c r="AT63" s="94">
        <f t="shared" si="1"/>
        <v>0</v>
      </c>
      <c r="AU63" s="95">
        <f>'09 - IO 01 komunikace'!P85</f>
        <v>0</v>
      </c>
      <c r="AV63" s="94">
        <f>'09 - IO 01 komunikace'!J33</f>
        <v>0</v>
      </c>
      <c r="AW63" s="94">
        <f>'09 - IO 01 komunikace'!J34</f>
        <v>0</v>
      </c>
      <c r="AX63" s="94">
        <f>'09 - IO 01 komunikace'!J35</f>
        <v>0</v>
      </c>
      <c r="AY63" s="94">
        <f>'09 - IO 01 komunikace'!J36</f>
        <v>0</v>
      </c>
      <c r="AZ63" s="94">
        <f>'09 - IO 01 komunikace'!F33</f>
        <v>0</v>
      </c>
      <c r="BA63" s="94">
        <f>'09 - IO 01 komunikace'!F34</f>
        <v>0</v>
      </c>
      <c r="BB63" s="94">
        <f>'09 - IO 01 komunikace'!F35</f>
        <v>0</v>
      </c>
      <c r="BC63" s="94">
        <f>'09 - IO 01 komunikace'!F36</f>
        <v>0</v>
      </c>
      <c r="BD63" s="96">
        <f>'09 - IO 01 komunikace'!F37</f>
        <v>0</v>
      </c>
      <c r="BT63" s="97" t="s">
        <v>81</v>
      </c>
      <c r="BV63" s="97" t="s">
        <v>75</v>
      </c>
      <c r="BW63" s="97" t="s">
        <v>107</v>
      </c>
      <c r="BX63" s="97" t="s">
        <v>5</v>
      </c>
      <c r="CL63" s="97" t="s">
        <v>108</v>
      </c>
      <c r="CM63" s="97" t="s">
        <v>83</v>
      </c>
    </row>
    <row r="64" spans="1:91" s="7" customFormat="1" ht="16.5" customHeight="1">
      <c r="A64" s="87" t="s">
        <v>77</v>
      </c>
      <c r="B64" s="88"/>
      <c r="C64" s="89"/>
      <c r="D64" s="334" t="s">
        <v>109</v>
      </c>
      <c r="E64" s="334"/>
      <c r="F64" s="334"/>
      <c r="G64" s="334"/>
      <c r="H64" s="334"/>
      <c r="I64" s="90"/>
      <c r="J64" s="334" t="s">
        <v>110</v>
      </c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8">
        <f>'10 - VRN + ON'!J30</f>
        <v>0</v>
      </c>
      <c r="AH64" s="339"/>
      <c r="AI64" s="339"/>
      <c r="AJ64" s="339"/>
      <c r="AK64" s="339"/>
      <c r="AL64" s="339"/>
      <c r="AM64" s="339"/>
      <c r="AN64" s="338">
        <f t="shared" si="0"/>
        <v>0</v>
      </c>
      <c r="AO64" s="339"/>
      <c r="AP64" s="339"/>
      <c r="AQ64" s="91" t="s">
        <v>111</v>
      </c>
      <c r="AR64" s="92"/>
      <c r="AS64" s="98">
        <v>0</v>
      </c>
      <c r="AT64" s="99">
        <f t="shared" si="1"/>
        <v>0</v>
      </c>
      <c r="AU64" s="100">
        <f>'10 - VRN + ON'!P80</f>
        <v>0</v>
      </c>
      <c r="AV64" s="99">
        <f>'10 - VRN + ON'!J33</f>
        <v>0</v>
      </c>
      <c r="AW64" s="99">
        <f>'10 - VRN + ON'!J34</f>
        <v>0</v>
      </c>
      <c r="AX64" s="99">
        <f>'10 - VRN + ON'!J35</f>
        <v>0</v>
      </c>
      <c r="AY64" s="99">
        <f>'10 - VRN + ON'!J36</f>
        <v>0</v>
      </c>
      <c r="AZ64" s="99">
        <f>'10 - VRN + ON'!F33</f>
        <v>0</v>
      </c>
      <c r="BA64" s="99">
        <f>'10 - VRN + ON'!F34</f>
        <v>0</v>
      </c>
      <c r="BB64" s="99">
        <f>'10 - VRN + ON'!F35</f>
        <v>0</v>
      </c>
      <c r="BC64" s="99">
        <f>'10 - VRN + ON'!F36</f>
        <v>0</v>
      </c>
      <c r="BD64" s="101">
        <f>'10 - VRN + ON'!F37</f>
        <v>0</v>
      </c>
      <c r="BT64" s="97" t="s">
        <v>81</v>
      </c>
      <c r="BV64" s="97" t="s">
        <v>75</v>
      </c>
      <c r="BW64" s="97" t="s">
        <v>112</v>
      </c>
      <c r="BX64" s="97" t="s">
        <v>5</v>
      </c>
      <c r="CL64" s="97" t="s">
        <v>108</v>
      </c>
      <c r="CM64" s="97" t="s">
        <v>83</v>
      </c>
    </row>
    <row r="65" spans="1:57" s="2" customFormat="1" ht="30" customHeight="1">
      <c r="A65" s="35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40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s="2" customFormat="1" ht="6.95" customHeight="1">
      <c r="A66" s="35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0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</sheetData>
  <sheetProtection algorithmName="SHA-512" hashValue="nc8+BqgCW3Amo85KUFOs3BFqpIHE1MtLQ7kx+1Ar3BT7lpRUOeru+vKW9Of+Fnlfn3omt7OlpOAb6rWnClUC1A==" saltValue="03ZOprCYHxjrItB9aVzfmOXxdREpGhtth44Jy/OVGf0KAzqR2xLeewr6EqKQUgwruyqCf/jc6NAb6BsQb8gHRA==" spinCount="100000" sheet="1" objects="1" scenarios="1" formatColumns="0" formatRows="0"/>
  <mergeCells count="78">
    <mergeCell ref="L31:P31"/>
    <mergeCell ref="L32:P32"/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L28:P28"/>
    <mergeCell ref="W28:AE28"/>
    <mergeCell ref="AK28:AO28"/>
    <mergeCell ref="L29:P29"/>
    <mergeCell ref="L30:P30"/>
    <mergeCell ref="AR2:BE2"/>
    <mergeCell ref="K5:AO5"/>
    <mergeCell ref="K6:AO6"/>
    <mergeCell ref="E14:AJ14"/>
    <mergeCell ref="E23:AN23"/>
    <mergeCell ref="AS49:AT51"/>
    <mergeCell ref="AM50:AP50"/>
    <mergeCell ref="L45:AO45"/>
    <mergeCell ref="AM47:AN47"/>
    <mergeCell ref="AM49:AP49"/>
    <mergeCell ref="L33:P33"/>
    <mergeCell ref="AN61:AP61"/>
    <mergeCell ref="AN58:AP58"/>
    <mergeCell ref="AN59:AP59"/>
    <mergeCell ref="AN60:AP60"/>
    <mergeCell ref="J59:AF59"/>
    <mergeCell ref="J60:AF60"/>
    <mergeCell ref="J61:AF61"/>
    <mergeCell ref="AG54:AM54"/>
    <mergeCell ref="AN54:AP54"/>
    <mergeCell ref="W33:AE33"/>
    <mergeCell ref="AK33:AO33"/>
    <mergeCell ref="X35:AB35"/>
    <mergeCell ref="AK35:AO35"/>
    <mergeCell ref="AN62:AP62"/>
    <mergeCell ref="AN63:AP63"/>
    <mergeCell ref="AN64:AP64"/>
    <mergeCell ref="D62:H62"/>
    <mergeCell ref="D55:H55"/>
    <mergeCell ref="D56:H56"/>
    <mergeCell ref="D57:H57"/>
    <mergeCell ref="D58:H58"/>
    <mergeCell ref="D59:H59"/>
    <mergeCell ref="D60:H60"/>
    <mergeCell ref="D61:H61"/>
    <mergeCell ref="D63:H63"/>
    <mergeCell ref="D64:H64"/>
    <mergeCell ref="AG64:AM64"/>
    <mergeCell ref="AG63:AM63"/>
    <mergeCell ref="J58:AF58"/>
    <mergeCell ref="C52:G52"/>
    <mergeCell ref="I52:AF52"/>
    <mergeCell ref="J55:AF55"/>
    <mergeCell ref="J56:AF56"/>
    <mergeCell ref="J57:AF57"/>
    <mergeCell ref="J62:AF62"/>
    <mergeCell ref="J63:AF63"/>
    <mergeCell ref="J64:AF64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G59:AM59"/>
    <mergeCell ref="AG60:AM60"/>
    <mergeCell ref="AG61:AM61"/>
    <mergeCell ref="AG62:AM62"/>
  </mergeCells>
  <hyperlinks>
    <hyperlink ref="A55" location="'01 - IO 01 Vodovodní řad V1'!C2" display="/" xr:uid="{00000000-0004-0000-0000-000000000000}"/>
    <hyperlink ref="A56" location="'02 - IO 01 Vodovodní řad V2'!C2" display="/" xr:uid="{00000000-0004-0000-0000-000001000000}"/>
    <hyperlink ref="A57" location="'03 - IO 01 Vodovodní řad V3'!C2" display="/" xr:uid="{00000000-0004-0000-0000-000002000000}"/>
    <hyperlink ref="A58" location="'04 - IO 01 Vodovodní řad V4'!C2" display="/" xr:uid="{00000000-0004-0000-0000-000003000000}"/>
    <hyperlink ref="A59" location="'05 - IO 01 Vodovodní řad V5'!C2" display="/" xr:uid="{00000000-0004-0000-0000-000004000000}"/>
    <hyperlink ref="A60" location="'06 - IO 01 Vodovodní řad V6'!C2" display="/" xr:uid="{00000000-0004-0000-0000-000005000000}"/>
    <hyperlink ref="A61" location="'07 - IO 01 Vodovodní řad V7'!C2" display="/" xr:uid="{00000000-0004-0000-0000-000006000000}"/>
    <hyperlink ref="A62" location="'08 - IO 01 Vodovodní řad V8'!C2" display="/" xr:uid="{00000000-0004-0000-0000-000007000000}"/>
    <hyperlink ref="A63" location="'09 - IO 01 komunikace'!C2" display="/" xr:uid="{00000000-0004-0000-0000-000008000000}"/>
    <hyperlink ref="A64" location="'10 - VRN + ON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376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107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1"/>
      <c r="AT3" s="18" t="s">
        <v>83</v>
      </c>
    </row>
    <row r="4" spans="1:46" s="1" customFormat="1" ht="24.95" customHeight="1">
      <c r="B4" s="21"/>
      <c r="D4" s="107" t="s">
        <v>119</v>
      </c>
      <c r="I4" s="102"/>
      <c r="L4" s="21"/>
      <c r="M4" s="108" t="s">
        <v>10</v>
      </c>
      <c r="AT4" s="18" t="s">
        <v>4</v>
      </c>
    </row>
    <row r="5" spans="1:46" s="1" customFormat="1" ht="6.95" customHeight="1">
      <c r="B5" s="21"/>
      <c r="I5" s="102"/>
      <c r="L5" s="21"/>
    </row>
    <row r="6" spans="1:46" s="1" customFormat="1" ht="12" customHeight="1">
      <c r="B6" s="21"/>
      <c r="D6" s="109" t="s">
        <v>16</v>
      </c>
      <c r="I6" s="102"/>
      <c r="L6" s="21"/>
    </row>
    <row r="7" spans="1:46" s="1" customFormat="1" ht="16.5" customHeight="1">
      <c r="B7" s="21"/>
      <c r="E7" s="377" t="str">
        <f>'Rekapitulace stavby'!K6</f>
        <v>Zásobování obce Oleško pitnou vodou</v>
      </c>
      <c r="F7" s="378"/>
      <c r="G7" s="378"/>
      <c r="H7" s="378"/>
      <c r="I7" s="102"/>
      <c r="L7" s="21"/>
    </row>
    <row r="8" spans="1:46" s="2" customFormat="1" ht="12" customHeight="1">
      <c r="A8" s="35"/>
      <c r="B8" s="40"/>
      <c r="C8" s="35"/>
      <c r="D8" s="109" t="s">
        <v>130</v>
      </c>
      <c r="E8" s="35"/>
      <c r="F8" s="35"/>
      <c r="G8" s="35"/>
      <c r="H8" s="35"/>
      <c r="I8" s="110"/>
      <c r="J8" s="35"/>
      <c r="K8" s="35"/>
      <c r="L8" s="11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9" t="s">
        <v>1256</v>
      </c>
      <c r="F9" s="380"/>
      <c r="G9" s="380"/>
      <c r="H9" s="380"/>
      <c r="I9" s="110"/>
      <c r="J9" s="35"/>
      <c r="K9" s="35"/>
      <c r="L9" s="11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110"/>
      <c r="J10" s="35"/>
      <c r="K10" s="35"/>
      <c r="L10" s="11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9" t="s">
        <v>18</v>
      </c>
      <c r="E11" s="35"/>
      <c r="F11" s="112" t="s">
        <v>108</v>
      </c>
      <c r="G11" s="35"/>
      <c r="H11" s="35"/>
      <c r="I11" s="113" t="s">
        <v>20</v>
      </c>
      <c r="J11" s="112" t="s">
        <v>21</v>
      </c>
      <c r="K11" s="35"/>
      <c r="L11" s="11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9" t="s">
        <v>22</v>
      </c>
      <c r="E12" s="35"/>
      <c r="F12" s="112" t="s">
        <v>23</v>
      </c>
      <c r="G12" s="35"/>
      <c r="H12" s="35"/>
      <c r="I12" s="113" t="s">
        <v>24</v>
      </c>
      <c r="J12" s="114" t="str">
        <f>'Rekapitulace stavby'!AN8</f>
        <v>16. 10. 2019</v>
      </c>
      <c r="K12" s="35"/>
      <c r="L12" s="11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10"/>
      <c r="J13" s="35"/>
      <c r="K13" s="35"/>
      <c r="L13" s="11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9" t="s">
        <v>26</v>
      </c>
      <c r="E14" s="35"/>
      <c r="F14" s="35"/>
      <c r="G14" s="35"/>
      <c r="H14" s="35"/>
      <c r="I14" s="113" t="s">
        <v>27</v>
      </c>
      <c r="J14" s="112" t="s">
        <v>21</v>
      </c>
      <c r="K14" s="35"/>
      <c r="L14" s="11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2" t="s">
        <v>28</v>
      </c>
      <c r="F15" s="35"/>
      <c r="G15" s="35"/>
      <c r="H15" s="35"/>
      <c r="I15" s="113" t="s">
        <v>29</v>
      </c>
      <c r="J15" s="112" t="s">
        <v>21</v>
      </c>
      <c r="K15" s="35"/>
      <c r="L15" s="11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10"/>
      <c r="J16" s="35"/>
      <c r="K16" s="35"/>
      <c r="L16" s="11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9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11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81" t="str">
        <f>'Rekapitulace stavby'!E14</f>
        <v>Vyplň údaj</v>
      </c>
      <c r="F18" s="382"/>
      <c r="G18" s="382"/>
      <c r="H18" s="382"/>
      <c r="I18" s="113" t="s">
        <v>29</v>
      </c>
      <c r="J18" s="31" t="str">
        <f>'Rekapitulace stavby'!AN14</f>
        <v>Vyplň údaj</v>
      </c>
      <c r="K18" s="35"/>
      <c r="L18" s="11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10"/>
      <c r="J19" s="35"/>
      <c r="K19" s="35"/>
      <c r="L19" s="11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9" t="s">
        <v>32</v>
      </c>
      <c r="E20" s="35"/>
      <c r="F20" s="35"/>
      <c r="G20" s="35"/>
      <c r="H20" s="35"/>
      <c r="I20" s="113" t="s">
        <v>27</v>
      </c>
      <c r="J20" s="112" t="s">
        <v>21</v>
      </c>
      <c r="K20" s="35"/>
      <c r="L20" s="11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2" t="s">
        <v>33</v>
      </c>
      <c r="F21" s="35"/>
      <c r="G21" s="35"/>
      <c r="H21" s="35"/>
      <c r="I21" s="113" t="s">
        <v>29</v>
      </c>
      <c r="J21" s="112" t="s">
        <v>21</v>
      </c>
      <c r="K21" s="35"/>
      <c r="L21" s="11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10"/>
      <c r="J22" s="35"/>
      <c r="K22" s="35"/>
      <c r="L22" s="11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9" t="s">
        <v>35</v>
      </c>
      <c r="E23" s="35"/>
      <c r="F23" s="35"/>
      <c r="G23" s="35"/>
      <c r="H23" s="35"/>
      <c r="I23" s="113" t="s">
        <v>27</v>
      </c>
      <c r="J23" s="112" t="str">
        <f>IF('Rekapitulace stavby'!AN19="","",'Rekapitulace stavby'!AN19)</f>
        <v/>
      </c>
      <c r="K23" s="35"/>
      <c r="L23" s="11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2" t="str">
        <f>IF('Rekapitulace stavby'!E20="","",'Rekapitulace stavby'!E20)</f>
        <v xml:space="preserve"> </v>
      </c>
      <c r="F24" s="35"/>
      <c r="G24" s="35"/>
      <c r="H24" s="35"/>
      <c r="I24" s="113" t="s">
        <v>29</v>
      </c>
      <c r="J24" s="112" t="str">
        <f>IF('Rekapitulace stavby'!AN20="","",'Rekapitulace stavby'!AN20)</f>
        <v/>
      </c>
      <c r="K24" s="35"/>
      <c r="L24" s="11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10"/>
      <c r="J25" s="35"/>
      <c r="K25" s="35"/>
      <c r="L25" s="111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9" t="s">
        <v>37</v>
      </c>
      <c r="E26" s="35"/>
      <c r="F26" s="35"/>
      <c r="G26" s="35"/>
      <c r="H26" s="35"/>
      <c r="I26" s="110"/>
      <c r="J26" s="35"/>
      <c r="K26" s="35"/>
      <c r="L26" s="11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63.75" customHeight="1">
      <c r="A27" s="115"/>
      <c r="B27" s="116"/>
      <c r="C27" s="115"/>
      <c r="D27" s="115"/>
      <c r="E27" s="383" t="s">
        <v>142</v>
      </c>
      <c r="F27" s="383"/>
      <c r="G27" s="383"/>
      <c r="H27" s="383"/>
      <c r="I27" s="117"/>
      <c r="J27" s="115"/>
      <c r="K27" s="115"/>
      <c r="L27" s="118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10"/>
      <c r="J28" s="35"/>
      <c r="K28" s="35"/>
      <c r="L28" s="11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20"/>
      <c r="J29" s="119"/>
      <c r="K29" s="119"/>
      <c r="L29" s="111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39</v>
      </c>
      <c r="E30" s="35"/>
      <c r="F30" s="35"/>
      <c r="G30" s="35"/>
      <c r="H30" s="35"/>
      <c r="I30" s="110"/>
      <c r="J30" s="122">
        <f>ROUND(J85, 2)</f>
        <v>0</v>
      </c>
      <c r="K30" s="35"/>
      <c r="L30" s="111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20"/>
      <c r="J31" s="119"/>
      <c r="K31" s="119"/>
      <c r="L31" s="11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41</v>
      </c>
      <c r="G32" s="35"/>
      <c r="H32" s="35"/>
      <c r="I32" s="124" t="s">
        <v>40</v>
      </c>
      <c r="J32" s="123" t="s">
        <v>42</v>
      </c>
      <c r="K32" s="35"/>
      <c r="L32" s="11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5" t="s">
        <v>43</v>
      </c>
      <c r="E33" s="109" t="s">
        <v>44</v>
      </c>
      <c r="F33" s="126">
        <f>ROUND((SUM(BE85:BE375)),  2)</f>
        <v>0</v>
      </c>
      <c r="G33" s="35"/>
      <c r="H33" s="35"/>
      <c r="I33" s="127">
        <v>0.21</v>
      </c>
      <c r="J33" s="126">
        <f>ROUND(((SUM(BE85:BE375))*I33),  2)</f>
        <v>0</v>
      </c>
      <c r="K33" s="35"/>
      <c r="L33" s="111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9" t="s">
        <v>45</v>
      </c>
      <c r="F34" s="126">
        <f>ROUND((SUM(BF85:BF375)),  2)</f>
        <v>0</v>
      </c>
      <c r="G34" s="35"/>
      <c r="H34" s="35"/>
      <c r="I34" s="127">
        <v>0.15</v>
      </c>
      <c r="J34" s="126">
        <f>ROUND(((SUM(BF85:BF375))*I34),  2)</f>
        <v>0</v>
      </c>
      <c r="K34" s="35"/>
      <c r="L34" s="11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9" t="s">
        <v>46</v>
      </c>
      <c r="F35" s="126">
        <f>ROUND((SUM(BG85:BG375)),  2)</f>
        <v>0</v>
      </c>
      <c r="G35" s="35"/>
      <c r="H35" s="35"/>
      <c r="I35" s="127">
        <v>0.21</v>
      </c>
      <c r="J35" s="126">
        <f>0</f>
        <v>0</v>
      </c>
      <c r="K35" s="35"/>
      <c r="L35" s="11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9" t="s">
        <v>47</v>
      </c>
      <c r="F36" s="126">
        <f>ROUND((SUM(BH85:BH375)),  2)</f>
        <v>0</v>
      </c>
      <c r="G36" s="35"/>
      <c r="H36" s="35"/>
      <c r="I36" s="127">
        <v>0.15</v>
      </c>
      <c r="J36" s="126">
        <f>0</f>
        <v>0</v>
      </c>
      <c r="K36" s="35"/>
      <c r="L36" s="11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48</v>
      </c>
      <c r="F37" s="126">
        <f>ROUND((SUM(BI85:BI375)),  2)</f>
        <v>0</v>
      </c>
      <c r="G37" s="35"/>
      <c r="H37" s="35"/>
      <c r="I37" s="127">
        <v>0</v>
      </c>
      <c r="J37" s="126">
        <f>0</f>
        <v>0</v>
      </c>
      <c r="K37" s="35"/>
      <c r="L37" s="11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10"/>
      <c r="J38" s="35"/>
      <c r="K38" s="35"/>
      <c r="L38" s="11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8"/>
      <c r="D39" s="129" t="s">
        <v>49</v>
      </c>
      <c r="E39" s="130"/>
      <c r="F39" s="130"/>
      <c r="G39" s="131" t="s">
        <v>50</v>
      </c>
      <c r="H39" s="132" t="s">
        <v>51</v>
      </c>
      <c r="I39" s="133"/>
      <c r="J39" s="134">
        <f>SUM(J30:J37)</f>
        <v>0</v>
      </c>
      <c r="K39" s="135"/>
      <c r="L39" s="111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6"/>
      <c r="C40" s="137"/>
      <c r="D40" s="137"/>
      <c r="E40" s="137"/>
      <c r="F40" s="137"/>
      <c r="G40" s="137"/>
      <c r="H40" s="137"/>
      <c r="I40" s="138"/>
      <c r="J40" s="137"/>
      <c r="K40" s="137"/>
      <c r="L40" s="111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9"/>
      <c r="C44" s="140"/>
      <c r="D44" s="140"/>
      <c r="E44" s="140"/>
      <c r="F44" s="140"/>
      <c r="G44" s="140"/>
      <c r="H44" s="140"/>
      <c r="I44" s="141"/>
      <c r="J44" s="140"/>
      <c r="K44" s="140"/>
      <c r="L44" s="111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143</v>
      </c>
      <c r="D45" s="37"/>
      <c r="E45" s="37"/>
      <c r="F45" s="37"/>
      <c r="G45" s="37"/>
      <c r="H45" s="37"/>
      <c r="I45" s="110"/>
      <c r="J45" s="37"/>
      <c r="K45" s="37"/>
      <c r="L45" s="111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110"/>
      <c r="J46" s="37"/>
      <c r="K46" s="37"/>
      <c r="L46" s="111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110"/>
      <c r="J47" s="37"/>
      <c r="K47" s="37"/>
      <c r="L47" s="111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75" t="str">
        <f>E7</f>
        <v>Zásobování obce Oleško pitnou vodou</v>
      </c>
      <c r="F48" s="376"/>
      <c r="G48" s="376"/>
      <c r="H48" s="376"/>
      <c r="I48" s="110"/>
      <c r="J48" s="37"/>
      <c r="K48" s="37"/>
      <c r="L48" s="11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130</v>
      </c>
      <c r="D49" s="37"/>
      <c r="E49" s="37"/>
      <c r="F49" s="37"/>
      <c r="G49" s="37"/>
      <c r="H49" s="37"/>
      <c r="I49" s="110"/>
      <c r="J49" s="37"/>
      <c r="K49" s="37"/>
      <c r="L49" s="111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53" t="str">
        <f>E9</f>
        <v>09 - IO 01 komunikace</v>
      </c>
      <c r="F50" s="374"/>
      <c r="G50" s="374"/>
      <c r="H50" s="374"/>
      <c r="I50" s="110"/>
      <c r="J50" s="37"/>
      <c r="K50" s="37"/>
      <c r="L50" s="111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110"/>
      <c r="J51" s="37"/>
      <c r="K51" s="37"/>
      <c r="L51" s="111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Oleško</v>
      </c>
      <c r="G52" s="37"/>
      <c r="H52" s="37"/>
      <c r="I52" s="113" t="s">
        <v>24</v>
      </c>
      <c r="J52" s="60" t="str">
        <f>IF(J12="","",J12)</f>
        <v>16. 10. 2019</v>
      </c>
      <c r="K52" s="37"/>
      <c r="L52" s="111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110"/>
      <c r="J53" s="37"/>
      <c r="K53" s="37"/>
      <c r="L53" s="111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7.95" customHeight="1">
      <c r="A54" s="35"/>
      <c r="B54" s="36"/>
      <c r="C54" s="30" t="s">
        <v>26</v>
      </c>
      <c r="D54" s="37"/>
      <c r="E54" s="37"/>
      <c r="F54" s="28" t="str">
        <f>E15</f>
        <v>Obec Oleško</v>
      </c>
      <c r="G54" s="37"/>
      <c r="H54" s="37"/>
      <c r="I54" s="113" t="s">
        <v>32</v>
      </c>
      <c r="J54" s="33" t="str">
        <f>E21</f>
        <v>SVIS UL, spol. s.r.o.</v>
      </c>
      <c r="K54" s="37"/>
      <c r="L54" s="11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113" t="s">
        <v>35</v>
      </c>
      <c r="J55" s="33" t="str">
        <f>E24</f>
        <v xml:space="preserve"> </v>
      </c>
      <c r="K55" s="37"/>
      <c r="L55" s="111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110"/>
      <c r="J56" s="37"/>
      <c r="K56" s="37"/>
      <c r="L56" s="111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42" t="s">
        <v>144</v>
      </c>
      <c r="D57" s="143"/>
      <c r="E57" s="143"/>
      <c r="F57" s="143"/>
      <c r="G57" s="143"/>
      <c r="H57" s="143"/>
      <c r="I57" s="144"/>
      <c r="J57" s="145" t="s">
        <v>145</v>
      </c>
      <c r="K57" s="143"/>
      <c r="L57" s="111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110"/>
      <c r="J58" s="37"/>
      <c r="K58" s="37"/>
      <c r="L58" s="111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6" t="s">
        <v>71</v>
      </c>
      <c r="D59" s="37"/>
      <c r="E59" s="37"/>
      <c r="F59" s="37"/>
      <c r="G59" s="37"/>
      <c r="H59" s="37"/>
      <c r="I59" s="110"/>
      <c r="J59" s="78">
        <f>J85</f>
        <v>0</v>
      </c>
      <c r="K59" s="37"/>
      <c r="L59" s="111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146</v>
      </c>
    </row>
    <row r="60" spans="1:47" s="9" customFormat="1" ht="24.95" customHeight="1">
      <c r="B60" s="147"/>
      <c r="C60" s="148"/>
      <c r="D60" s="149" t="s">
        <v>147</v>
      </c>
      <c r="E60" s="150"/>
      <c r="F60" s="150"/>
      <c r="G60" s="150"/>
      <c r="H60" s="150"/>
      <c r="I60" s="151"/>
      <c r="J60" s="152">
        <f>J86</f>
        <v>0</v>
      </c>
      <c r="K60" s="148"/>
      <c r="L60" s="153"/>
    </row>
    <row r="61" spans="1:47" s="10" customFormat="1" ht="19.899999999999999" customHeight="1">
      <c r="B61" s="154"/>
      <c r="C61" s="155"/>
      <c r="D61" s="156" t="s">
        <v>148</v>
      </c>
      <c r="E61" s="157"/>
      <c r="F61" s="157"/>
      <c r="G61" s="157"/>
      <c r="H61" s="157"/>
      <c r="I61" s="158"/>
      <c r="J61" s="159">
        <f>J87</f>
        <v>0</v>
      </c>
      <c r="K61" s="155"/>
      <c r="L61" s="160"/>
    </row>
    <row r="62" spans="1:47" s="10" customFormat="1" ht="19.899999999999999" customHeight="1">
      <c r="B62" s="154"/>
      <c r="C62" s="155"/>
      <c r="D62" s="156" t="s">
        <v>149</v>
      </c>
      <c r="E62" s="157"/>
      <c r="F62" s="157"/>
      <c r="G62" s="157"/>
      <c r="H62" s="157"/>
      <c r="I62" s="158"/>
      <c r="J62" s="159">
        <f>J197</f>
        <v>0</v>
      </c>
      <c r="K62" s="155"/>
      <c r="L62" s="160"/>
    </row>
    <row r="63" spans="1:47" s="10" customFormat="1" ht="19.899999999999999" customHeight="1">
      <c r="B63" s="154"/>
      <c r="C63" s="155"/>
      <c r="D63" s="156" t="s">
        <v>1257</v>
      </c>
      <c r="E63" s="157"/>
      <c r="F63" s="157"/>
      <c r="G63" s="157"/>
      <c r="H63" s="157"/>
      <c r="I63" s="158"/>
      <c r="J63" s="159">
        <f>J209</f>
        <v>0</v>
      </c>
      <c r="K63" s="155"/>
      <c r="L63" s="160"/>
    </row>
    <row r="64" spans="1:47" s="10" customFormat="1" ht="19.899999999999999" customHeight="1">
      <c r="B64" s="154"/>
      <c r="C64" s="155"/>
      <c r="D64" s="156" t="s">
        <v>153</v>
      </c>
      <c r="E64" s="157"/>
      <c r="F64" s="157"/>
      <c r="G64" s="157"/>
      <c r="H64" s="157"/>
      <c r="I64" s="158"/>
      <c r="J64" s="159">
        <f>J284</f>
        <v>0</v>
      </c>
      <c r="K64" s="155"/>
      <c r="L64" s="160"/>
    </row>
    <row r="65" spans="1:31" s="10" customFormat="1" ht="19.899999999999999" customHeight="1">
      <c r="B65" s="154"/>
      <c r="C65" s="155"/>
      <c r="D65" s="156" t="s">
        <v>154</v>
      </c>
      <c r="E65" s="157"/>
      <c r="F65" s="157"/>
      <c r="G65" s="157"/>
      <c r="H65" s="157"/>
      <c r="I65" s="158"/>
      <c r="J65" s="159">
        <f>J374</f>
        <v>0</v>
      </c>
      <c r="K65" s="155"/>
      <c r="L65" s="160"/>
    </row>
    <row r="66" spans="1:31" s="2" customFormat="1" ht="21.75" customHeight="1">
      <c r="A66" s="35"/>
      <c r="B66" s="36"/>
      <c r="C66" s="37"/>
      <c r="D66" s="37"/>
      <c r="E66" s="37"/>
      <c r="F66" s="37"/>
      <c r="G66" s="37"/>
      <c r="H66" s="37"/>
      <c r="I66" s="110"/>
      <c r="J66" s="37"/>
      <c r="K66" s="37"/>
      <c r="L66" s="111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5" customHeight="1">
      <c r="A67" s="35"/>
      <c r="B67" s="48"/>
      <c r="C67" s="49"/>
      <c r="D67" s="49"/>
      <c r="E67" s="49"/>
      <c r="F67" s="49"/>
      <c r="G67" s="49"/>
      <c r="H67" s="49"/>
      <c r="I67" s="138"/>
      <c r="J67" s="49"/>
      <c r="K67" s="49"/>
      <c r="L67" s="111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5" customHeight="1">
      <c r="A71" s="35"/>
      <c r="B71" s="50"/>
      <c r="C71" s="51"/>
      <c r="D71" s="51"/>
      <c r="E71" s="51"/>
      <c r="F71" s="51"/>
      <c r="G71" s="51"/>
      <c r="H71" s="51"/>
      <c r="I71" s="141"/>
      <c r="J71" s="51"/>
      <c r="K71" s="51"/>
      <c r="L71" s="111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5" customHeight="1">
      <c r="A72" s="35"/>
      <c r="B72" s="36"/>
      <c r="C72" s="24" t="s">
        <v>157</v>
      </c>
      <c r="D72" s="37"/>
      <c r="E72" s="37"/>
      <c r="F72" s="37"/>
      <c r="G72" s="37"/>
      <c r="H72" s="37"/>
      <c r="I72" s="110"/>
      <c r="J72" s="37"/>
      <c r="K72" s="37"/>
      <c r="L72" s="111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110"/>
      <c r="J73" s="37"/>
      <c r="K73" s="37"/>
      <c r="L73" s="111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16</v>
      </c>
      <c r="D74" s="37"/>
      <c r="E74" s="37"/>
      <c r="F74" s="37"/>
      <c r="G74" s="37"/>
      <c r="H74" s="37"/>
      <c r="I74" s="110"/>
      <c r="J74" s="37"/>
      <c r="K74" s="37"/>
      <c r="L74" s="111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7"/>
      <c r="D75" s="37"/>
      <c r="E75" s="375" t="str">
        <f>E7</f>
        <v>Zásobování obce Oleško pitnou vodou</v>
      </c>
      <c r="F75" s="376"/>
      <c r="G75" s="376"/>
      <c r="H75" s="376"/>
      <c r="I75" s="110"/>
      <c r="J75" s="37"/>
      <c r="K75" s="37"/>
      <c r="L75" s="111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130</v>
      </c>
      <c r="D76" s="37"/>
      <c r="E76" s="37"/>
      <c r="F76" s="37"/>
      <c r="G76" s="37"/>
      <c r="H76" s="37"/>
      <c r="I76" s="110"/>
      <c r="J76" s="37"/>
      <c r="K76" s="37"/>
      <c r="L76" s="11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7"/>
      <c r="D77" s="37"/>
      <c r="E77" s="353" t="str">
        <f>E9</f>
        <v>09 - IO 01 komunikace</v>
      </c>
      <c r="F77" s="374"/>
      <c r="G77" s="374"/>
      <c r="H77" s="374"/>
      <c r="I77" s="110"/>
      <c r="J77" s="37"/>
      <c r="K77" s="37"/>
      <c r="L77" s="11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110"/>
      <c r="J78" s="37"/>
      <c r="K78" s="37"/>
      <c r="L78" s="111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22</v>
      </c>
      <c r="D79" s="37"/>
      <c r="E79" s="37"/>
      <c r="F79" s="28" t="str">
        <f>F12</f>
        <v>Oleško</v>
      </c>
      <c r="G79" s="37"/>
      <c r="H79" s="37"/>
      <c r="I79" s="113" t="s">
        <v>24</v>
      </c>
      <c r="J79" s="60" t="str">
        <f>IF(J12="","",J12)</f>
        <v>16. 10. 2019</v>
      </c>
      <c r="K79" s="37"/>
      <c r="L79" s="111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7"/>
      <c r="D80" s="37"/>
      <c r="E80" s="37"/>
      <c r="F80" s="37"/>
      <c r="G80" s="37"/>
      <c r="H80" s="37"/>
      <c r="I80" s="110"/>
      <c r="J80" s="37"/>
      <c r="K80" s="37"/>
      <c r="L80" s="111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27.95" customHeight="1">
      <c r="A81" s="35"/>
      <c r="B81" s="36"/>
      <c r="C81" s="30" t="s">
        <v>26</v>
      </c>
      <c r="D81" s="37"/>
      <c r="E81" s="37"/>
      <c r="F81" s="28" t="str">
        <f>E15</f>
        <v>Obec Oleško</v>
      </c>
      <c r="G81" s="37"/>
      <c r="H81" s="37"/>
      <c r="I81" s="113" t="s">
        <v>32</v>
      </c>
      <c r="J81" s="33" t="str">
        <f>E21</f>
        <v>SVIS UL, spol. s.r.o.</v>
      </c>
      <c r="K81" s="37"/>
      <c r="L81" s="11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30</v>
      </c>
      <c r="D82" s="37"/>
      <c r="E82" s="37"/>
      <c r="F82" s="28" t="str">
        <f>IF(E18="","",E18)</f>
        <v>Vyplň údaj</v>
      </c>
      <c r="G82" s="37"/>
      <c r="H82" s="37"/>
      <c r="I82" s="113" t="s">
        <v>35</v>
      </c>
      <c r="J82" s="33" t="str">
        <f>E24</f>
        <v xml:space="preserve"> </v>
      </c>
      <c r="K82" s="37"/>
      <c r="L82" s="11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7"/>
      <c r="D83" s="37"/>
      <c r="E83" s="37"/>
      <c r="F83" s="37"/>
      <c r="G83" s="37"/>
      <c r="H83" s="37"/>
      <c r="I83" s="110"/>
      <c r="J83" s="37"/>
      <c r="K83" s="37"/>
      <c r="L83" s="111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61"/>
      <c r="B84" s="162"/>
      <c r="C84" s="163" t="s">
        <v>158</v>
      </c>
      <c r="D84" s="164" t="s">
        <v>58</v>
      </c>
      <c r="E84" s="164" t="s">
        <v>54</v>
      </c>
      <c r="F84" s="164" t="s">
        <v>55</v>
      </c>
      <c r="G84" s="164" t="s">
        <v>159</v>
      </c>
      <c r="H84" s="164" t="s">
        <v>160</v>
      </c>
      <c r="I84" s="165" t="s">
        <v>161</v>
      </c>
      <c r="J84" s="164" t="s">
        <v>145</v>
      </c>
      <c r="K84" s="166" t="s">
        <v>162</v>
      </c>
      <c r="L84" s="167"/>
      <c r="M84" s="69" t="s">
        <v>21</v>
      </c>
      <c r="N84" s="70" t="s">
        <v>43</v>
      </c>
      <c r="O84" s="70" t="s">
        <v>163</v>
      </c>
      <c r="P84" s="70" t="s">
        <v>164</v>
      </c>
      <c r="Q84" s="70" t="s">
        <v>165</v>
      </c>
      <c r="R84" s="70" t="s">
        <v>166</v>
      </c>
      <c r="S84" s="70" t="s">
        <v>167</v>
      </c>
      <c r="T84" s="71" t="s">
        <v>168</v>
      </c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</row>
    <row r="85" spans="1:65" s="2" customFormat="1" ht="22.9" customHeight="1">
      <c r="A85" s="35"/>
      <c r="B85" s="36"/>
      <c r="C85" s="76" t="s">
        <v>169</v>
      </c>
      <c r="D85" s="37"/>
      <c r="E85" s="37"/>
      <c r="F85" s="37"/>
      <c r="G85" s="37"/>
      <c r="H85" s="37"/>
      <c r="I85" s="110"/>
      <c r="J85" s="168">
        <f>BK85</f>
        <v>0</v>
      </c>
      <c r="K85" s="37"/>
      <c r="L85" s="40"/>
      <c r="M85" s="72"/>
      <c r="N85" s="169"/>
      <c r="O85" s="73"/>
      <c r="P85" s="170">
        <f>P86</f>
        <v>0</v>
      </c>
      <c r="Q85" s="73"/>
      <c r="R85" s="170">
        <f>R86</f>
        <v>642.34927877999996</v>
      </c>
      <c r="S85" s="73"/>
      <c r="T85" s="171">
        <f>T86</f>
        <v>613.84117500000002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72</v>
      </c>
      <c r="AU85" s="18" t="s">
        <v>146</v>
      </c>
      <c r="BK85" s="172">
        <f>BK86</f>
        <v>0</v>
      </c>
    </row>
    <row r="86" spans="1:65" s="12" customFormat="1" ht="25.9" customHeight="1">
      <c r="B86" s="173"/>
      <c r="C86" s="174"/>
      <c r="D86" s="175" t="s">
        <v>72</v>
      </c>
      <c r="E86" s="176" t="s">
        <v>170</v>
      </c>
      <c r="F86" s="176" t="s">
        <v>171</v>
      </c>
      <c r="G86" s="174"/>
      <c r="H86" s="174"/>
      <c r="I86" s="177"/>
      <c r="J86" s="178">
        <f>BK86</f>
        <v>0</v>
      </c>
      <c r="K86" s="174"/>
      <c r="L86" s="179"/>
      <c r="M86" s="180"/>
      <c r="N86" s="181"/>
      <c r="O86" s="181"/>
      <c r="P86" s="182">
        <f>P87+P197+P209+P284+P374</f>
        <v>0</v>
      </c>
      <c r="Q86" s="181"/>
      <c r="R86" s="182">
        <f>R87+R197+R209+R284+R374</f>
        <v>642.34927877999996</v>
      </c>
      <c r="S86" s="181"/>
      <c r="T86" s="183">
        <f>T87+T197+T209+T284+T374</f>
        <v>613.84117500000002</v>
      </c>
      <c r="AR86" s="184" t="s">
        <v>81</v>
      </c>
      <c r="AT86" s="185" t="s">
        <v>72</v>
      </c>
      <c r="AU86" s="185" t="s">
        <v>73</v>
      </c>
      <c r="AY86" s="184" t="s">
        <v>172</v>
      </c>
      <c r="BK86" s="186">
        <f>BK87+BK197+BK209+BK284+BK374</f>
        <v>0</v>
      </c>
    </row>
    <row r="87" spans="1:65" s="12" customFormat="1" ht="22.9" customHeight="1">
      <c r="B87" s="173"/>
      <c r="C87" s="174"/>
      <c r="D87" s="175" t="s">
        <v>72</v>
      </c>
      <c r="E87" s="187" t="s">
        <v>81</v>
      </c>
      <c r="F87" s="187" t="s">
        <v>173</v>
      </c>
      <c r="G87" s="174"/>
      <c r="H87" s="174"/>
      <c r="I87" s="177"/>
      <c r="J87" s="188">
        <f>BK87</f>
        <v>0</v>
      </c>
      <c r="K87" s="174"/>
      <c r="L87" s="179"/>
      <c r="M87" s="180"/>
      <c r="N87" s="181"/>
      <c r="O87" s="181"/>
      <c r="P87" s="182">
        <f>SUM(P88:P196)</f>
        <v>0</v>
      </c>
      <c r="Q87" s="181"/>
      <c r="R87" s="182">
        <f>SUM(R88:R196)</f>
        <v>3.2229000000000001E-2</v>
      </c>
      <c r="S87" s="181"/>
      <c r="T87" s="183">
        <f>SUM(T88:T196)</f>
        <v>607.71317499999998</v>
      </c>
      <c r="AR87" s="184" t="s">
        <v>81</v>
      </c>
      <c r="AT87" s="185" t="s">
        <v>72</v>
      </c>
      <c r="AU87" s="185" t="s">
        <v>81</v>
      </c>
      <c r="AY87" s="184" t="s">
        <v>172</v>
      </c>
      <c r="BK87" s="186">
        <f>SUM(BK88:BK196)</f>
        <v>0</v>
      </c>
    </row>
    <row r="88" spans="1:65" s="2" customFormat="1" ht="36" customHeight="1">
      <c r="A88" s="35"/>
      <c r="B88" s="36"/>
      <c r="C88" s="189" t="s">
        <v>81</v>
      </c>
      <c r="D88" s="189" t="s">
        <v>174</v>
      </c>
      <c r="E88" s="190" t="s">
        <v>1258</v>
      </c>
      <c r="F88" s="191" t="s">
        <v>1259</v>
      </c>
      <c r="G88" s="192" t="s">
        <v>125</v>
      </c>
      <c r="H88" s="193">
        <v>164.255</v>
      </c>
      <c r="I88" s="194"/>
      <c r="J88" s="195">
        <f>ROUND(I88*H88,2)</f>
        <v>0</v>
      </c>
      <c r="K88" s="191" t="s">
        <v>177</v>
      </c>
      <c r="L88" s="40"/>
      <c r="M88" s="196" t="s">
        <v>21</v>
      </c>
      <c r="N88" s="197" t="s">
        <v>44</v>
      </c>
      <c r="O88" s="65"/>
      <c r="P88" s="198">
        <f>O88*H88</f>
        <v>0</v>
      </c>
      <c r="Q88" s="198">
        <v>0</v>
      </c>
      <c r="R88" s="198">
        <f>Q88*H88</f>
        <v>0</v>
      </c>
      <c r="S88" s="198">
        <v>0.255</v>
      </c>
      <c r="T88" s="199">
        <f>S88*H88</f>
        <v>41.885024999999999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200" t="s">
        <v>178</v>
      </c>
      <c r="AT88" s="200" t="s">
        <v>174</v>
      </c>
      <c r="AU88" s="200" t="s">
        <v>83</v>
      </c>
      <c r="AY88" s="18" t="s">
        <v>172</v>
      </c>
      <c r="BE88" s="201">
        <f>IF(N88="základní",J88,0)</f>
        <v>0</v>
      </c>
      <c r="BF88" s="201">
        <f>IF(N88="snížená",J88,0)</f>
        <v>0</v>
      </c>
      <c r="BG88" s="201">
        <f>IF(N88="zákl. přenesená",J88,0)</f>
        <v>0</v>
      </c>
      <c r="BH88" s="201">
        <f>IF(N88="sníž. přenesená",J88,0)</f>
        <v>0</v>
      </c>
      <c r="BI88" s="201">
        <f>IF(N88="nulová",J88,0)</f>
        <v>0</v>
      </c>
      <c r="BJ88" s="18" t="s">
        <v>81</v>
      </c>
      <c r="BK88" s="201">
        <f>ROUND(I88*H88,2)</f>
        <v>0</v>
      </c>
      <c r="BL88" s="18" t="s">
        <v>178</v>
      </c>
      <c r="BM88" s="200" t="s">
        <v>1260</v>
      </c>
    </row>
    <row r="89" spans="1:65" s="15" customFormat="1">
      <c r="B89" s="225"/>
      <c r="C89" s="226"/>
      <c r="D89" s="204" t="s">
        <v>180</v>
      </c>
      <c r="E89" s="227" t="s">
        <v>21</v>
      </c>
      <c r="F89" s="228" t="s">
        <v>1261</v>
      </c>
      <c r="G89" s="226"/>
      <c r="H89" s="227" t="s">
        <v>21</v>
      </c>
      <c r="I89" s="229"/>
      <c r="J89" s="226"/>
      <c r="K89" s="226"/>
      <c r="L89" s="230"/>
      <c r="M89" s="231"/>
      <c r="N89" s="232"/>
      <c r="O89" s="232"/>
      <c r="P89" s="232"/>
      <c r="Q89" s="232"/>
      <c r="R89" s="232"/>
      <c r="S89" s="232"/>
      <c r="T89" s="233"/>
      <c r="AT89" s="234" t="s">
        <v>180</v>
      </c>
      <c r="AU89" s="234" t="s">
        <v>83</v>
      </c>
      <c r="AV89" s="15" t="s">
        <v>81</v>
      </c>
      <c r="AW89" s="15" t="s">
        <v>34</v>
      </c>
      <c r="AX89" s="15" t="s">
        <v>73</v>
      </c>
      <c r="AY89" s="234" t="s">
        <v>172</v>
      </c>
    </row>
    <row r="90" spans="1:65" s="15" customFormat="1">
      <c r="B90" s="225"/>
      <c r="C90" s="226"/>
      <c r="D90" s="204" t="s">
        <v>180</v>
      </c>
      <c r="E90" s="227" t="s">
        <v>21</v>
      </c>
      <c r="F90" s="228" t="s">
        <v>1262</v>
      </c>
      <c r="G90" s="226"/>
      <c r="H90" s="227" t="s">
        <v>21</v>
      </c>
      <c r="I90" s="229"/>
      <c r="J90" s="226"/>
      <c r="K90" s="226"/>
      <c r="L90" s="230"/>
      <c r="M90" s="231"/>
      <c r="N90" s="232"/>
      <c r="O90" s="232"/>
      <c r="P90" s="232"/>
      <c r="Q90" s="232"/>
      <c r="R90" s="232"/>
      <c r="S90" s="232"/>
      <c r="T90" s="233"/>
      <c r="AT90" s="234" t="s">
        <v>180</v>
      </c>
      <c r="AU90" s="234" t="s">
        <v>83</v>
      </c>
      <c r="AV90" s="15" t="s">
        <v>81</v>
      </c>
      <c r="AW90" s="15" t="s">
        <v>34</v>
      </c>
      <c r="AX90" s="15" t="s">
        <v>73</v>
      </c>
      <c r="AY90" s="234" t="s">
        <v>172</v>
      </c>
    </row>
    <row r="91" spans="1:65" s="13" customFormat="1">
      <c r="B91" s="202"/>
      <c r="C91" s="203"/>
      <c r="D91" s="204" t="s">
        <v>180</v>
      </c>
      <c r="E91" s="205" t="s">
        <v>21</v>
      </c>
      <c r="F91" s="206" t="s">
        <v>1263</v>
      </c>
      <c r="G91" s="203"/>
      <c r="H91" s="207">
        <v>164.255</v>
      </c>
      <c r="I91" s="208"/>
      <c r="J91" s="203"/>
      <c r="K91" s="203"/>
      <c r="L91" s="209"/>
      <c r="M91" s="210"/>
      <c r="N91" s="211"/>
      <c r="O91" s="211"/>
      <c r="P91" s="211"/>
      <c r="Q91" s="211"/>
      <c r="R91" s="211"/>
      <c r="S91" s="211"/>
      <c r="T91" s="212"/>
      <c r="AT91" s="213" t="s">
        <v>180</v>
      </c>
      <c r="AU91" s="213" t="s">
        <v>83</v>
      </c>
      <c r="AV91" s="13" t="s">
        <v>83</v>
      </c>
      <c r="AW91" s="13" t="s">
        <v>34</v>
      </c>
      <c r="AX91" s="13" t="s">
        <v>73</v>
      </c>
      <c r="AY91" s="213" t="s">
        <v>172</v>
      </c>
    </row>
    <row r="92" spans="1:65" s="14" customFormat="1">
      <c r="B92" s="214"/>
      <c r="C92" s="215"/>
      <c r="D92" s="204" t="s">
        <v>180</v>
      </c>
      <c r="E92" s="216" t="s">
        <v>21</v>
      </c>
      <c r="F92" s="217" t="s">
        <v>182</v>
      </c>
      <c r="G92" s="215"/>
      <c r="H92" s="218">
        <v>164.255</v>
      </c>
      <c r="I92" s="219"/>
      <c r="J92" s="215"/>
      <c r="K92" s="215"/>
      <c r="L92" s="220"/>
      <c r="M92" s="221"/>
      <c r="N92" s="222"/>
      <c r="O92" s="222"/>
      <c r="P92" s="222"/>
      <c r="Q92" s="222"/>
      <c r="R92" s="222"/>
      <c r="S92" s="222"/>
      <c r="T92" s="223"/>
      <c r="AT92" s="224" t="s">
        <v>180</v>
      </c>
      <c r="AU92" s="224" t="s">
        <v>83</v>
      </c>
      <c r="AV92" s="14" t="s">
        <v>178</v>
      </c>
      <c r="AW92" s="14" t="s">
        <v>34</v>
      </c>
      <c r="AX92" s="14" t="s">
        <v>81</v>
      </c>
      <c r="AY92" s="224" t="s">
        <v>172</v>
      </c>
    </row>
    <row r="93" spans="1:65" s="2" customFormat="1" ht="36" customHeight="1">
      <c r="A93" s="35"/>
      <c r="B93" s="36"/>
      <c r="C93" s="189" t="s">
        <v>83</v>
      </c>
      <c r="D93" s="189" t="s">
        <v>174</v>
      </c>
      <c r="E93" s="190" t="s">
        <v>1264</v>
      </c>
      <c r="F93" s="191" t="s">
        <v>1265</v>
      </c>
      <c r="G93" s="192" t="s">
        <v>125</v>
      </c>
      <c r="H93" s="193">
        <v>117.37</v>
      </c>
      <c r="I93" s="194"/>
      <c r="J93" s="195">
        <f>ROUND(I93*H93,2)</f>
        <v>0</v>
      </c>
      <c r="K93" s="191" t="s">
        <v>177</v>
      </c>
      <c r="L93" s="40"/>
      <c r="M93" s="196" t="s">
        <v>21</v>
      </c>
      <c r="N93" s="197" t="s">
        <v>44</v>
      </c>
      <c r="O93" s="65"/>
      <c r="P93" s="198">
        <f>O93*H93</f>
        <v>0</v>
      </c>
      <c r="Q93" s="198">
        <v>0</v>
      </c>
      <c r="R93" s="198">
        <f>Q93*H93</f>
        <v>0</v>
      </c>
      <c r="S93" s="198">
        <v>0.44</v>
      </c>
      <c r="T93" s="199">
        <f>S93*H93</f>
        <v>51.642800000000001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200" t="s">
        <v>178</v>
      </c>
      <c r="AT93" s="200" t="s">
        <v>174</v>
      </c>
      <c r="AU93" s="200" t="s">
        <v>83</v>
      </c>
      <c r="AY93" s="18" t="s">
        <v>172</v>
      </c>
      <c r="BE93" s="201">
        <f>IF(N93="základní",J93,0)</f>
        <v>0</v>
      </c>
      <c r="BF93" s="201">
        <f>IF(N93="snížená",J93,0)</f>
        <v>0</v>
      </c>
      <c r="BG93" s="201">
        <f>IF(N93="zákl. přenesená",J93,0)</f>
        <v>0</v>
      </c>
      <c r="BH93" s="201">
        <f>IF(N93="sníž. přenesená",J93,0)</f>
        <v>0</v>
      </c>
      <c r="BI93" s="201">
        <f>IF(N93="nulová",J93,0)</f>
        <v>0</v>
      </c>
      <c r="BJ93" s="18" t="s">
        <v>81</v>
      </c>
      <c r="BK93" s="201">
        <f>ROUND(I93*H93,2)</f>
        <v>0</v>
      </c>
      <c r="BL93" s="18" t="s">
        <v>178</v>
      </c>
      <c r="BM93" s="200" t="s">
        <v>1266</v>
      </c>
    </row>
    <row r="94" spans="1:65" s="15" customFormat="1">
      <c r="B94" s="225"/>
      <c r="C94" s="226"/>
      <c r="D94" s="204" t="s">
        <v>180</v>
      </c>
      <c r="E94" s="227" t="s">
        <v>21</v>
      </c>
      <c r="F94" s="228" t="s">
        <v>1261</v>
      </c>
      <c r="G94" s="226"/>
      <c r="H94" s="227" t="s">
        <v>21</v>
      </c>
      <c r="I94" s="229"/>
      <c r="J94" s="226"/>
      <c r="K94" s="226"/>
      <c r="L94" s="230"/>
      <c r="M94" s="231"/>
      <c r="N94" s="232"/>
      <c r="O94" s="232"/>
      <c r="P94" s="232"/>
      <c r="Q94" s="232"/>
      <c r="R94" s="232"/>
      <c r="S94" s="232"/>
      <c r="T94" s="233"/>
      <c r="AT94" s="234" t="s">
        <v>180</v>
      </c>
      <c r="AU94" s="234" t="s">
        <v>83</v>
      </c>
      <c r="AV94" s="15" t="s">
        <v>81</v>
      </c>
      <c r="AW94" s="15" t="s">
        <v>34</v>
      </c>
      <c r="AX94" s="15" t="s">
        <v>73</v>
      </c>
      <c r="AY94" s="234" t="s">
        <v>172</v>
      </c>
    </row>
    <row r="95" spans="1:65" s="15" customFormat="1">
      <c r="B95" s="225"/>
      <c r="C95" s="226"/>
      <c r="D95" s="204" t="s">
        <v>180</v>
      </c>
      <c r="E95" s="227" t="s">
        <v>21</v>
      </c>
      <c r="F95" s="228" t="s">
        <v>1267</v>
      </c>
      <c r="G95" s="226"/>
      <c r="H95" s="227" t="s">
        <v>21</v>
      </c>
      <c r="I95" s="229"/>
      <c r="J95" s="226"/>
      <c r="K95" s="226"/>
      <c r="L95" s="230"/>
      <c r="M95" s="231"/>
      <c r="N95" s="232"/>
      <c r="O95" s="232"/>
      <c r="P95" s="232"/>
      <c r="Q95" s="232"/>
      <c r="R95" s="232"/>
      <c r="S95" s="232"/>
      <c r="T95" s="233"/>
      <c r="AT95" s="234" t="s">
        <v>180</v>
      </c>
      <c r="AU95" s="234" t="s">
        <v>83</v>
      </c>
      <c r="AV95" s="15" t="s">
        <v>81</v>
      </c>
      <c r="AW95" s="15" t="s">
        <v>34</v>
      </c>
      <c r="AX95" s="15" t="s">
        <v>73</v>
      </c>
      <c r="AY95" s="234" t="s">
        <v>172</v>
      </c>
    </row>
    <row r="96" spans="1:65" s="13" customFormat="1">
      <c r="B96" s="202"/>
      <c r="C96" s="203"/>
      <c r="D96" s="204" t="s">
        <v>180</v>
      </c>
      <c r="E96" s="205" t="s">
        <v>21</v>
      </c>
      <c r="F96" s="206" t="s">
        <v>1268</v>
      </c>
      <c r="G96" s="203"/>
      <c r="H96" s="207">
        <v>117.37</v>
      </c>
      <c r="I96" s="208"/>
      <c r="J96" s="203"/>
      <c r="K96" s="203"/>
      <c r="L96" s="209"/>
      <c r="M96" s="210"/>
      <c r="N96" s="211"/>
      <c r="O96" s="211"/>
      <c r="P96" s="211"/>
      <c r="Q96" s="211"/>
      <c r="R96" s="211"/>
      <c r="S96" s="211"/>
      <c r="T96" s="212"/>
      <c r="AT96" s="213" t="s">
        <v>180</v>
      </c>
      <c r="AU96" s="213" t="s">
        <v>83</v>
      </c>
      <c r="AV96" s="13" t="s">
        <v>83</v>
      </c>
      <c r="AW96" s="13" t="s">
        <v>34</v>
      </c>
      <c r="AX96" s="13" t="s">
        <v>73</v>
      </c>
      <c r="AY96" s="213" t="s">
        <v>172</v>
      </c>
    </row>
    <row r="97" spans="1:65" s="14" customFormat="1">
      <c r="B97" s="214"/>
      <c r="C97" s="215"/>
      <c r="D97" s="204" t="s">
        <v>180</v>
      </c>
      <c r="E97" s="216" t="s">
        <v>21</v>
      </c>
      <c r="F97" s="217" t="s">
        <v>182</v>
      </c>
      <c r="G97" s="215"/>
      <c r="H97" s="218">
        <v>117.37</v>
      </c>
      <c r="I97" s="219"/>
      <c r="J97" s="215"/>
      <c r="K97" s="215"/>
      <c r="L97" s="220"/>
      <c r="M97" s="221"/>
      <c r="N97" s="222"/>
      <c r="O97" s="222"/>
      <c r="P97" s="222"/>
      <c r="Q97" s="222"/>
      <c r="R97" s="222"/>
      <c r="S97" s="222"/>
      <c r="T97" s="223"/>
      <c r="AT97" s="224" t="s">
        <v>180</v>
      </c>
      <c r="AU97" s="224" t="s">
        <v>83</v>
      </c>
      <c r="AV97" s="14" t="s">
        <v>178</v>
      </c>
      <c r="AW97" s="14" t="s">
        <v>34</v>
      </c>
      <c r="AX97" s="14" t="s">
        <v>81</v>
      </c>
      <c r="AY97" s="224" t="s">
        <v>172</v>
      </c>
    </row>
    <row r="98" spans="1:65" s="2" customFormat="1" ht="36" customHeight="1">
      <c r="A98" s="35"/>
      <c r="B98" s="36"/>
      <c r="C98" s="189" t="s">
        <v>186</v>
      </c>
      <c r="D98" s="189" t="s">
        <v>174</v>
      </c>
      <c r="E98" s="190" t="s">
        <v>1269</v>
      </c>
      <c r="F98" s="191" t="s">
        <v>1270</v>
      </c>
      <c r="G98" s="192" t="s">
        <v>125</v>
      </c>
      <c r="H98" s="193">
        <v>142.83000000000001</v>
      </c>
      <c r="I98" s="194"/>
      <c r="J98" s="195">
        <f>ROUND(I98*H98,2)</f>
        <v>0</v>
      </c>
      <c r="K98" s="191" t="s">
        <v>177</v>
      </c>
      <c r="L98" s="40"/>
      <c r="M98" s="196" t="s">
        <v>21</v>
      </c>
      <c r="N98" s="197" t="s">
        <v>44</v>
      </c>
      <c r="O98" s="65"/>
      <c r="P98" s="198">
        <f>O98*H98</f>
        <v>0</v>
      </c>
      <c r="Q98" s="198">
        <v>0</v>
      </c>
      <c r="R98" s="198">
        <f>Q98*H98</f>
        <v>0</v>
      </c>
      <c r="S98" s="198">
        <v>0.28999999999999998</v>
      </c>
      <c r="T98" s="199">
        <f>S98*H98</f>
        <v>41.420700000000004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200" t="s">
        <v>178</v>
      </c>
      <c r="AT98" s="200" t="s">
        <v>174</v>
      </c>
      <c r="AU98" s="200" t="s">
        <v>83</v>
      </c>
      <c r="AY98" s="18" t="s">
        <v>172</v>
      </c>
      <c r="BE98" s="201">
        <f>IF(N98="základní",J98,0)</f>
        <v>0</v>
      </c>
      <c r="BF98" s="201">
        <f>IF(N98="snížená",J98,0)</f>
        <v>0</v>
      </c>
      <c r="BG98" s="201">
        <f>IF(N98="zákl. přenesená",J98,0)</f>
        <v>0</v>
      </c>
      <c r="BH98" s="201">
        <f>IF(N98="sníž. přenesená",J98,0)</f>
        <v>0</v>
      </c>
      <c r="BI98" s="201">
        <f>IF(N98="nulová",J98,0)</f>
        <v>0</v>
      </c>
      <c r="BJ98" s="18" t="s">
        <v>81</v>
      </c>
      <c r="BK98" s="201">
        <f>ROUND(I98*H98,2)</f>
        <v>0</v>
      </c>
      <c r="BL98" s="18" t="s">
        <v>178</v>
      </c>
      <c r="BM98" s="200" t="s">
        <v>1271</v>
      </c>
    </row>
    <row r="99" spans="1:65" s="15" customFormat="1">
      <c r="B99" s="225"/>
      <c r="C99" s="226"/>
      <c r="D99" s="204" t="s">
        <v>180</v>
      </c>
      <c r="E99" s="227" t="s">
        <v>21</v>
      </c>
      <c r="F99" s="228" t="s">
        <v>1261</v>
      </c>
      <c r="G99" s="226"/>
      <c r="H99" s="227" t="s">
        <v>21</v>
      </c>
      <c r="I99" s="229"/>
      <c r="J99" s="226"/>
      <c r="K99" s="226"/>
      <c r="L99" s="230"/>
      <c r="M99" s="231"/>
      <c r="N99" s="232"/>
      <c r="O99" s="232"/>
      <c r="P99" s="232"/>
      <c r="Q99" s="232"/>
      <c r="R99" s="232"/>
      <c r="S99" s="232"/>
      <c r="T99" s="233"/>
      <c r="AT99" s="234" t="s">
        <v>180</v>
      </c>
      <c r="AU99" s="234" t="s">
        <v>83</v>
      </c>
      <c r="AV99" s="15" t="s">
        <v>81</v>
      </c>
      <c r="AW99" s="15" t="s">
        <v>34</v>
      </c>
      <c r="AX99" s="15" t="s">
        <v>73</v>
      </c>
      <c r="AY99" s="234" t="s">
        <v>172</v>
      </c>
    </row>
    <row r="100" spans="1:65" s="15" customFormat="1">
      <c r="B100" s="225"/>
      <c r="C100" s="226"/>
      <c r="D100" s="204" t="s">
        <v>180</v>
      </c>
      <c r="E100" s="227" t="s">
        <v>21</v>
      </c>
      <c r="F100" s="228" t="s">
        <v>1262</v>
      </c>
      <c r="G100" s="226"/>
      <c r="H100" s="227" t="s">
        <v>21</v>
      </c>
      <c r="I100" s="229"/>
      <c r="J100" s="226"/>
      <c r="K100" s="226"/>
      <c r="L100" s="230"/>
      <c r="M100" s="231"/>
      <c r="N100" s="232"/>
      <c r="O100" s="232"/>
      <c r="P100" s="232"/>
      <c r="Q100" s="232"/>
      <c r="R100" s="232"/>
      <c r="S100" s="232"/>
      <c r="T100" s="233"/>
      <c r="AT100" s="234" t="s">
        <v>180</v>
      </c>
      <c r="AU100" s="234" t="s">
        <v>83</v>
      </c>
      <c r="AV100" s="15" t="s">
        <v>81</v>
      </c>
      <c r="AW100" s="15" t="s">
        <v>34</v>
      </c>
      <c r="AX100" s="15" t="s">
        <v>73</v>
      </c>
      <c r="AY100" s="234" t="s">
        <v>172</v>
      </c>
    </row>
    <row r="101" spans="1:65" s="13" customFormat="1">
      <c r="B101" s="202"/>
      <c r="C101" s="203"/>
      <c r="D101" s="204" t="s">
        <v>180</v>
      </c>
      <c r="E101" s="205" t="s">
        <v>21</v>
      </c>
      <c r="F101" s="206" t="s">
        <v>1272</v>
      </c>
      <c r="G101" s="203"/>
      <c r="H101" s="207">
        <v>142.83000000000001</v>
      </c>
      <c r="I101" s="208"/>
      <c r="J101" s="203"/>
      <c r="K101" s="203"/>
      <c r="L101" s="209"/>
      <c r="M101" s="210"/>
      <c r="N101" s="211"/>
      <c r="O101" s="211"/>
      <c r="P101" s="211"/>
      <c r="Q101" s="211"/>
      <c r="R101" s="211"/>
      <c r="S101" s="211"/>
      <c r="T101" s="212"/>
      <c r="AT101" s="213" t="s">
        <v>180</v>
      </c>
      <c r="AU101" s="213" t="s">
        <v>83</v>
      </c>
      <c r="AV101" s="13" t="s">
        <v>83</v>
      </c>
      <c r="AW101" s="13" t="s">
        <v>34</v>
      </c>
      <c r="AX101" s="13" t="s">
        <v>73</v>
      </c>
      <c r="AY101" s="213" t="s">
        <v>172</v>
      </c>
    </row>
    <row r="102" spans="1:65" s="14" customFormat="1">
      <c r="B102" s="214"/>
      <c r="C102" s="215"/>
      <c r="D102" s="204" t="s">
        <v>180</v>
      </c>
      <c r="E102" s="216" t="s">
        <v>21</v>
      </c>
      <c r="F102" s="217" t="s">
        <v>182</v>
      </c>
      <c r="G102" s="215"/>
      <c r="H102" s="218">
        <v>142.83000000000001</v>
      </c>
      <c r="I102" s="219"/>
      <c r="J102" s="215"/>
      <c r="K102" s="215"/>
      <c r="L102" s="220"/>
      <c r="M102" s="221"/>
      <c r="N102" s="222"/>
      <c r="O102" s="222"/>
      <c r="P102" s="222"/>
      <c r="Q102" s="222"/>
      <c r="R102" s="222"/>
      <c r="S102" s="222"/>
      <c r="T102" s="223"/>
      <c r="AT102" s="224" t="s">
        <v>180</v>
      </c>
      <c r="AU102" s="224" t="s">
        <v>83</v>
      </c>
      <c r="AV102" s="14" t="s">
        <v>178</v>
      </c>
      <c r="AW102" s="14" t="s">
        <v>34</v>
      </c>
      <c r="AX102" s="14" t="s">
        <v>81</v>
      </c>
      <c r="AY102" s="224" t="s">
        <v>172</v>
      </c>
    </row>
    <row r="103" spans="1:65" s="2" customFormat="1" ht="36" customHeight="1">
      <c r="A103" s="35"/>
      <c r="B103" s="36"/>
      <c r="C103" s="189" t="s">
        <v>178</v>
      </c>
      <c r="D103" s="189" t="s">
        <v>174</v>
      </c>
      <c r="E103" s="190" t="s">
        <v>1273</v>
      </c>
      <c r="F103" s="191" t="s">
        <v>1274</v>
      </c>
      <c r="G103" s="192" t="s">
        <v>125</v>
      </c>
      <c r="H103" s="193">
        <v>457.73</v>
      </c>
      <c r="I103" s="194"/>
      <c r="J103" s="195">
        <f>ROUND(I103*H103,2)</f>
        <v>0</v>
      </c>
      <c r="K103" s="191" t="s">
        <v>177</v>
      </c>
      <c r="L103" s="40"/>
      <c r="M103" s="196" t="s">
        <v>21</v>
      </c>
      <c r="N103" s="197" t="s">
        <v>44</v>
      </c>
      <c r="O103" s="65"/>
      <c r="P103" s="198">
        <f>O103*H103</f>
        <v>0</v>
      </c>
      <c r="Q103" s="198">
        <v>0</v>
      </c>
      <c r="R103" s="198">
        <f>Q103*H103</f>
        <v>0</v>
      </c>
      <c r="S103" s="198">
        <v>0.28999999999999998</v>
      </c>
      <c r="T103" s="199">
        <f>S103*H103</f>
        <v>132.74170000000001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200" t="s">
        <v>178</v>
      </c>
      <c r="AT103" s="200" t="s">
        <v>174</v>
      </c>
      <c r="AU103" s="200" t="s">
        <v>83</v>
      </c>
      <c r="AY103" s="18" t="s">
        <v>172</v>
      </c>
      <c r="BE103" s="201">
        <f>IF(N103="základní",J103,0)</f>
        <v>0</v>
      </c>
      <c r="BF103" s="201">
        <f>IF(N103="snížená",J103,0)</f>
        <v>0</v>
      </c>
      <c r="BG103" s="201">
        <f>IF(N103="zákl. přenesená",J103,0)</f>
        <v>0</v>
      </c>
      <c r="BH103" s="201">
        <f>IF(N103="sníž. přenesená",J103,0)</f>
        <v>0</v>
      </c>
      <c r="BI103" s="201">
        <f>IF(N103="nulová",J103,0)</f>
        <v>0</v>
      </c>
      <c r="BJ103" s="18" t="s">
        <v>81</v>
      </c>
      <c r="BK103" s="201">
        <f>ROUND(I103*H103,2)</f>
        <v>0</v>
      </c>
      <c r="BL103" s="18" t="s">
        <v>178</v>
      </c>
      <c r="BM103" s="200" t="s">
        <v>1275</v>
      </c>
    </row>
    <row r="104" spans="1:65" s="15" customFormat="1">
      <c r="B104" s="225"/>
      <c r="C104" s="226"/>
      <c r="D104" s="204" t="s">
        <v>180</v>
      </c>
      <c r="E104" s="227" t="s">
        <v>21</v>
      </c>
      <c r="F104" s="228" t="s">
        <v>1261</v>
      </c>
      <c r="G104" s="226"/>
      <c r="H104" s="227" t="s">
        <v>21</v>
      </c>
      <c r="I104" s="229"/>
      <c r="J104" s="226"/>
      <c r="K104" s="226"/>
      <c r="L104" s="230"/>
      <c r="M104" s="231"/>
      <c r="N104" s="232"/>
      <c r="O104" s="232"/>
      <c r="P104" s="232"/>
      <c r="Q104" s="232"/>
      <c r="R104" s="232"/>
      <c r="S104" s="232"/>
      <c r="T104" s="233"/>
      <c r="AT104" s="234" t="s">
        <v>180</v>
      </c>
      <c r="AU104" s="234" t="s">
        <v>83</v>
      </c>
      <c r="AV104" s="15" t="s">
        <v>81</v>
      </c>
      <c r="AW104" s="15" t="s">
        <v>34</v>
      </c>
      <c r="AX104" s="15" t="s">
        <v>73</v>
      </c>
      <c r="AY104" s="234" t="s">
        <v>172</v>
      </c>
    </row>
    <row r="105" spans="1:65" s="15" customFormat="1">
      <c r="B105" s="225"/>
      <c r="C105" s="226"/>
      <c r="D105" s="204" t="s">
        <v>180</v>
      </c>
      <c r="E105" s="227" t="s">
        <v>21</v>
      </c>
      <c r="F105" s="228" t="s">
        <v>1276</v>
      </c>
      <c r="G105" s="226"/>
      <c r="H105" s="227" t="s">
        <v>21</v>
      </c>
      <c r="I105" s="229"/>
      <c r="J105" s="226"/>
      <c r="K105" s="226"/>
      <c r="L105" s="230"/>
      <c r="M105" s="231"/>
      <c r="N105" s="232"/>
      <c r="O105" s="232"/>
      <c r="P105" s="232"/>
      <c r="Q105" s="232"/>
      <c r="R105" s="232"/>
      <c r="S105" s="232"/>
      <c r="T105" s="233"/>
      <c r="AT105" s="234" t="s">
        <v>180</v>
      </c>
      <c r="AU105" s="234" t="s">
        <v>83</v>
      </c>
      <c r="AV105" s="15" t="s">
        <v>81</v>
      </c>
      <c r="AW105" s="15" t="s">
        <v>34</v>
      </c>
      <c r="AX105" s="15" t="s">
        <v>73</v>
      </c>
      <c r="AY105" s="234" t="s">
        <v>172</v>
      </c>
    </row>
    <row r="106" spans="1:65" s="13" customFormat="1">
      <c r="B106" s="202"/>
      <c r="C106" s="203"/>
      <c r="D106" s="204" t="s">
        <v>180</v>
      </c>
      <c r="E106" s="205" t="s">
        <v>21</v>
      </c>
      <c r="F106" s="206" t="s">
        <v>1277</v>
      </c>
      <c r="G106" s="203"/>
      <c r="H106" s="207">
        <v>457.73</v>
      </c>
      <c r="I106" s="208"/>
      <c r="J106" s="203"/>
      <c r="K106" s="203"/>
      <c r="L106" s="209"/>
      <c r="M106" s="210"/>
      <c r="N106" s="211"/>
      <c r="O106" s="211"/>
      <c r="P106" s="211"/>
      <c r="Q106" s="211"/>
      <c r="R106" s="211"/>
      <c r="S106" s="211"/>
      <c r="T106" s="212"/>
      <c r="AT106" s="213" t="s">
        <v>180</v>
      </c>
      <c r="AU106" s="213" t="s">
        <v>83</v>
      </c>
      <c r="AV106" s="13" t="s">
        <v>83</v>
      </c>
      <c r="AW106" s="13" t="s">
        <v>34</v>
      </c>
      <c r="AX106" s="13" t="s">
        <v>73</v>
      </c>
      <c r="AY106" s="213" t="s">
        <v>172</v>
      </c>
    </row>
    <row r="107" spans="1:65" s="14" customFormat="1">
      <c r="B107" s="214"/>
      <c r="C107" s="215"/>
      <c r="D107" s="204" t="s">
        <v>180</v>
      </c>
      <c r="E107" s="216" t="s">
        <v>21</v>
      </c>
      <c r="F107" s="217" t="s">
        <v>182</v>
      </c>
      <c r="G107" s="215"/>
      <c r="H107" s="218">
        <v>457.73</v>
      </c>
      <c r="I107" s="219"/>
      <c r="J107" s="215"/>
      <c r="K107" s="215"/>
      <c r="L107" s="220"/>
      <c r="M107" s="221"/>
      <c r="N107" s="222"/>
      <c r="O107" s="222"/>
      <c r="P107" s="222"/>
      <c r="Q107" s="222"/>
      <c r="R107" s="222"/>
      <c r="S107" s="222"/>
      <c r="T107" s="223"/>
      <c r="AT107" s="224" t="s">
        <v>180</v>
      </c>
      <c r="AU107" s="224" t="s">
        <v>83</v>
      </c>
      <c r="AV107" s="14" t="s">
        <v>178</v>
      </c>
      <c r="AW107" s="14" t="s">
        <v>34</v>
      </c>
      <c r="AX107" s="14" t="s">
        <v>81</v>
      </c>
      <c r="AY107" s="224" t="s">
        <v>172</v>
      </c>
    </row>
    <row r="108" spans="1:65" s="2" customFormat="1" ht="36" customHeight="1">
      <c r="A108" s="35"/>
      <c r="B108" s="36"/>
      <c r="C108" s="189" t="s">
        <v>203</v>
      </c>
      <c r="D108" s="189" t="s">
        <v>174</v>
      </c>
      <c r="E108" s="190" t="s">
        <v>1278</v>
      </c>
      <c r="F108" s="191" t="s">
        <v>1279</v>
      </c>
      <c r="G108" s="192" t="s">
        <v>125</v>
      </c>
      <c r="H108" s="193">
        <v>311.72000000000003</v>
      </c>
      <c r="I108" s="194"/>
      <c r="J108" s="195">
        <f>ROUND(I108*H108,2)</f>
        <v>0</v>
      </c>
      <c r="K108" s="191" t="s">
        <v>177</v>
      </c>
      <c r="L108" s="40"/>
      <c r="M108" s="196" t="s">
        <v>21</v>
      </c>
      <c r="N108" s="197" t="s">
        <v>44</v>
      </c>
      <c r="O108" s="65"/>
      <c r="P108" s="198">
        <f>O108*H108</f>
        <v>0</v>
      </c>
      <c r="Q108" s="198">
        <v>0</v>
      </c>
      <c r="R108" s="198">
        <f>Q108*H108</f>
        <v>0</v>
      </c>
      <c r="S108" s="198">
        <v>0.44</v>
      </c>
      <c r="T108" s="199">
        <f>S108*H108</f>
        <v>137.1568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200" t="s">
        <v>178</v>
      </c>
      <c r="AT108" s="200" t="s">
        <v>174</v>
      </c>
      <c r="AU108" s="200" t="s">
        <v>83</v>
      </c>
      <c r="AY108" s="18" t="s">
        <v>172</v>
      </c>
      <c r="BE108" s="201">
        <f>IF(N108="základní",J108,0)</f>
        <v>0</v>
      </c>
      <c r="BF108" s="201">
        <f>IF(N108="snížená",J108,0)</f>
        <v>0</v>
      </c>
      <c r="BG108" s="201">
        <f>IF(N108="zákl. přenesená",J108,0)</f>
        <v>0</v>
      </c>
      <c r="BH108" s="201">
        <f>IF(N108="sníž. přenesená",J108,0)</f>
        <v>0</v>
      </c>
      <c r="BI108" s="201">
        <f>IF(N108="nulová",J108,0)</f>
        <v>0</v>
      </c>
      <c r="BJ108" s="18" t="s">
        <v>81</v>
      </c>
      <c r="BK108" s="201">
        <f>ROUND(I108*H108,2)</f>
        <v>0</v>
      </c>
      <c r="BL108" s="18" t="s">
        <v>178</v>
      </c>
      <c r="BM108" s="200" t="s">
        <v>1280</v>
      </c>
    </row>
    <row r="109" spans="1:65" s="15" customFormat="1">
      <c r="B109" s="225"/>
      <c r="C109" s="226"/>
      <c r="D109" s="204" t="s">
        <v>180</v>
      </c>
      <c r="E109" s="227" t="s">
        <v>21</v>
      </c>
      <c r="F109" s="228" t="s">
        <v>1261</v>
      </c>
      <c r="G109" s="226"/>
      <c r="H109" s="227" t="s">
        <v>21</v>
      </c>
      <c r="I109" s="229"/>
      <c r="J109" s="226"/>
      <c r="K109" s="226"/>
      <c r="L109" s="230"/>
      <c r="M109" s="231"/>
      <c r="N109" s="232"/>
      <c r="O109" s="232"/>
      <c r="P109" s="232"/>
      <c r="Q109" s="232"/>
      <c r="R109" s="232"/>
      <c r="S109" s="232"/>
      <c r="T109" s="233"/>
      <c r="AT109" s="234" t="s">
        <v>180</v>
      </c>
      <c r="AU109" s="234" t="s">
        <v>83</v>
      </c>
      <c r="AV109" s="15" t="s">
        <v>81</v>
      </c>
      <c r="AW109" s="15" t="s">
        <v>34</v>
      </c>
      <c r="AX109" s="15" t="s">
        <v>73</v>
      </c>
      <c r="AY109" s="234" t="s">
        <v>172</v>
      </c>
    </row>
    <row r="110" spans="1:65" s="15" customFormat="1">
      <c r="B110" s="225"/>
      <c r="C110" s="226"/>
      <c r="D110" s="204" t="s">
        <v>180</v>
      </c>
      <c r="E110" s="227" t="s">
        <v>21</v>
      </c>
      <c r="F110" s="228" t="s">
        <v>1281</v>
      </c>
      <c r="G110" s="226"/>
      <c r="H110" s="227" t="s">
        <v>21</v>
      </c>
      <c r="I110" s="229"/>
      <c r="J110" s="226"/>
      <c r="K110" s="226"/>
      <c r="L110" s="230"/>
      <c r="M110" s="231"/>
      <c r="N110" s="232"/>
      <c r="O110" s="232"/>
      <c r="P110" s="232"/>
      <c r="Q110" s="232"/>
      <c r="R110" s="232"/>
      <c r="S110" s="232"/>
      <c r="T110" s="233"/>
      <c r="AT110" s="234" t="s">
        <v>180</v>
      </c>
      <c r="AU110" s="234" t="s">
        <v>83</v>
      </c>
      <c r="AV110" s="15" t="s">
        <v>81</v>
      </c>
      <c r="AW110" s="15" t="s">
        <v>34</v>
      </c>
      <c r="AX110" s="15" t="s">
        <v>73</v>
      </c>
      <c r="AY110" s="234" t="s">
        <v>172</v>
      </c>
    </row>
    <row r="111" spans="1:65" s="13" customFormat="1">
      <c r="B111" s="202"/>
      <c r="C111" s="203"/>
      <c r="D111" s="204" t="s">
        <v>180</v>
      </c>
      <c r="E111" s="205" t="s">
        <v>21</v>
      </c>
      <c r="F111" s="206" t="s">
        <v>1282</v>
      </c>
      <c r="G111" s="203"/>
      <c r="H111" s="207">
        <v>311.72000000000003</v>
      </c>
      <c r="I111" s="208"/>
      <c r="J111" s="203"/>
      <c r="K111" s="203"/>
      <c r="L111" s="209"/>
      <c r="M111" s="210"/>
      <c r="N111" s="211"/>
      <c r="O111" s="211"/>
      <c r="P111" s="211"/>
      <c r="Q111" s="211"/>
      <c r="R111" s="211"/>
      <c r="S111" s="211"/>
      <c r="T111" s="212"/>
      <c r="AT111" s="213" t="s">
        <v>180</v>
      </c>
      <c r="AU111" s="213" t="s">
        <v>83</v>
      </c>
      <c r="AV111" s="13" t="s">
        <v>83</v>
      </c>
      <c r="AW111" s="13" t="s">
        <v>34</v>
      </c>
      <c r="AX111" s="13" t="s">
        <v>73</v>
      </c>
      <c r="AY111" s="213" t="s">
        <v>172</v>
      </c>
    </row>
    <row r="112" spans="1:65" s="14" customFormat="1">
      <c r="B112" s="214"/>
      <c r="C112" s="215"/>
      <c r="D112" s="204" t="s">
        <v>180</v>
      </c>
      <c r="E112" s="216" t="s">
        <v>21</v>
      </c>
      <c r="F112" s="217" t="s">
        <v>182</v>
      </c>
      <c r="G112" s="215"/>
      <c r="H112" s="218">
        <v>311.72000000000003</v>
      </c>
      <c r="I112" s="219"/>
      <c r="J112" s="215"/>
      <c r="K112" s="215"/>
      <c r="L112" s="220"/>
      <c r="M112" s="221"/>
      <c r="N112" s="222"/>
      <c r="O112" s="222"/>
      <c r="P112" s="222"/>
      <c r="Q112" s="222"/>
      <c r="R112" s="222"/>
      <c r="S112" s="222"/>
      <c r="T112" s="223"/>
      <c r="AT112" s="224" t="s">
        <v>180</v>
      </c>
      <c r="AU112" s="224" t="s">
        <v>83</v>
      </c>
      <c r="AV112" s="14" t="s">
        <v>178</v>
      </c>
      <c r="AW112" s="14" t="s">
        <v>34</v>
      </c>
      <c r="AX112" s="14" t="s">
        <v>81</v>
      </c>
      <c r="AY112" s="224" t="s">
        <v>172</v>
      </c>
    </row>
    <row r="113" spans="1:65" s="2" customFormat="1" ht="24" customHeight="1">
      <c r="A113" s="35"/>
      <c r="B113" s="36"/>
      <c r="C113" s="189" t="s">
        <v>209</v>
      </c>
      <c r="D113" s="189" t="s">
        <v>174</v>
      </c>
      <c r="E113" s="190" t="s">
        <v>1283</v>
      </c>
      <c r="F113" s="191" t="s">
        <v>1284</v>
      </c>
      <c r="G113" s="192" t="s">
        <v>125</v>
      </c>
      <c r="H113" s="193">
        <v>311.72000000000003</v>
      </c>
      <c r="I113" s="194"/>
      <c r="J113" s="195">
        <f>ROUND(I113*H113,2)</f>
        <v>0</v>
      </c>
      <c r="K113" s="191" t="s">
        <v>177</v>
      </c>
      <c r="L113" s="40"/>
      <c r="M113" s="196" t="s">
        <v>21</v>
      </c>
      <c r="N113" s="197" t="s">
        <v>44</v>
      </c>
      <c r="O113" s="65"/>
      <c r="P113" s="198">
        <f>O113*H113</f>
        <v>0</v>
      </c>
      <c r="Q113" s="198">
        <v>0</v>
      </c>
      <c r="R113" s="198">
        <f>Q113*H113</f>
        <v>0</v>
      </c>
      <c r="S113" s="198">
        <v>0.45</v>
      </c>
      <c r="T113" s="199">
        <f>S113*H113</f>
        <v>140.27400000000003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200" t="s">
        <v>178</v>
      </c>
      <c r="AT113" s="200" t="s">
        <v>174</v>
      </c>
      <c r="AU113" s="200" t="s">
        <v>83</v>
      </c>
      <c r="AY113" s="18" t="s">
        <v>172</v>
      </c>
      <c r="BE113" s="201">
        <f>IF(N113="základní",J113,0)</f>
        <v>0</v>
      </c>
      <c r="BF113" s="201">
        <f>IF(N113="snížená",J113,0)</f>
        <v>0</v>
      </c>
      <c r="BG113" s="201">
        <f>IF(N113="zákl. přenesená",J113,0)</f>
        <v>0</v>
      </c>
      <c r="BH113" s="201">
        <f>IF(N113="sníž. přenesená",J113,0)</f>
        <v>0</v>
      </c>
      <c r="BI113" s="201">
        <f>IF(N113="nulová",J113,0)</f>
        <v>0</v>
      </c>
      <c r="BJ113" s="18" t="s">
        <v>81</v>
      </c>
      <c r="BK113" s="201">
        <f>ROUND(I113*H113,2)</f>
        <v>0</v>
      </c>
      <c r="BL113" s="18" t="s">
        <v>178</v>
      </c>
      <c r="BM113" s="200" t="s">
        <v>1285</v>
      </c>
    </row>
    <row r="114" spans="1:65" s="15" customFormat="1">
      <c r="B114" s="225"/>
      <c r="C114" s="226"/>
      <c r="D114" s="204" t="s">
        <v>180</v>
      </c>
      <c r="E114" s="227" t="s">
        <v>21</v>
      </c>
      <c r="F114" s="228" t="s">
        <v>1286</v>
      </c>
      <c r="G114" s="226"/>
      <c r="H114" s="227" t="s">
        <v>21</v>
      </c>
      <c r="I114" s="229"/>
      <c r="J114" s="226"/>
      <c r="K114" s="226"/>
      <c r="L114" s="230"/>
      <c r="M114" s="231"/>
      <c r="N114" s="232"/>
      <c r="O114" s="232"/>
      <c r="P114" s="232"/>
      <c r="Q114" s="232"/>
      <c r="R114" s="232"/>
      <c r="S114" s="232"/>
      <c r="T114" s="233"/>
      <c r="AT114" s="234" t="s">
        <v>180</v>
      </c>
      <c r="AU114" s="234" t="s">
        <v>83</v>
      </c>
      <c r="AV114" s="15" t="s">
        <v>81</v>
      </c>
      <c r="AW114" s="15" t="s">
        <v>34</v>
      </c>
      <c r="AX114" s="15" t="s">
        <v>73</v>
      </c>
      <c r="AY114" s="234" t="s">
        <v>172</v>
      </c>
    </row>
    <row r="115" spans="1:65" s="15" customFormat="1">
      <c r="B115" s="225"/>
      <c r="C115" s="226"/>
      <c r="D115" s="204" t="s">
        <v>180</v>
      </c>
      <c r="E115" s="227" t="s">
        <v>21</v>
      </c>
      <c r="F115" s="228" t="s">
        <v>1287</v>
      </c>
      <c r="G115" s="226"/>
      <c r="H115" s="227" t="s">
        <v>21</v>
      </c>
      <c r="I115" s="229"/>
      <c r="J115" s="226"/>
      <c r="K115" s="226"/>
      <c r="L115" s="230"/>
      <c r="M115" s="231"/>
      <c r="N115" s="232"/>
      <c r="O115" s="232"/>
      <c r="P115" s="232"/>
      <c r="Q115" s="232"/>
      <c r="R115" s="232"/>
      <c r="S115" s="232"/>
      <c r="T115" s="233"/>
      <c r="AT115" s="234" t="s">
        <v>180</v>
      </c>
      <c r="AU115" s="234" t="s">
        <v>83</v>
      </c>
      <c r="AV115" s="15" t="s">
        <v>81</v>
      </c>
      <c r="AW115" s="15" t="s">
        <v>34</v>
      </c>
      <c r="AX115" s="15" t="s">
        <v>73</v>
      </c>
      <c r="AY115" s="234" t="s">
        <v>172</v>
      </c>
    </row>
    <row r="116" spans="1:65" s="13" customFormat="1">
      <c r="B116" s="202"/>
      <c r="C116" s="203"/>
      <c r="D116" s="204" t="s">
        <v>180</v>
      </c>
      <c r="E116" s="205" t="s">
        <v>21</v>
      </c>
      <c r="F116" s="206" t="s">
        <v>1282</v>
      </c>
      <c r="G116" s="203"/>
      <c r="H116" s="207">
        <v>311.72000000000003</v>
      </c>
      <c r="I116" s="208"/>
      <c r="J116" s="203"/>
      <c r="K116" s="203"/>
      <c r="L116" s="209"/>
      <c r="M116" s="210"/>
      <c r="N116" s="211"/>
      <c r="O116" s="211"/>
      <c r="P116" s="211"/>
      <c r="Q116" s="211"/>
      <c r="R116" s="211"/>
      <c r="S116" s="211"/>
      <c r="T116" s="212"/>
      <c r="AT116" s="213" t="s">
        <v>180</v>
      </c>
      <c r="AU116" s="213" t="s">
        <v>83</v>
      </c>
      <c r="AV116" s="13" t="s">
        <v>83</v>
      </c>
      <c r="AW116" s="13" t="s">
        <v>34</v>
      </c>
      <c r="AX116" s="13" t="s">
        <v>73</v>
      </c>
      <c r="AY116" s="213" t="s">
        <v>172</v>
      </c>
    </row>
    <row r="117" spans="1:65" s="14" customFormat="1">
      <c r="B117" s="214"/>
      <c r="C117" s="215"/>
      <c r="D117" s="204" t="s">
        <v>180</v>
      </c>
      <c r="E117" s="216" t="s">
        <v>21</v>
      </c>
      <c r="F117" s="217" t="s">
        <v>182</v>
      </c>
      <c r="G117" s="215"/>
      <c r="H117" s="218">
        <v>311.72000000000003</v>
      </c>
      <c r="I117" s="219"/>
      <c r="J117" s="215"/>
      <c r="K117" s="215"/>
      <c r="L117" s="220"/>
      <c r="M117" s="221"/>
      <c r="N117" s="222"/>
      <c r="O117" s="222"/>
      <c r="P117" s="222"/>
      <c r="Q117" s="222"/>
      <c r="R117" s="222"/>
      <c r="S117" s="222"/>
      <c r="T117" s="223"/>
      <c r="AT117" s="224" t="s">
        <v>180</v>
      </c>
      <c r="AU117" s="224" t="s">
        <v>83</v>
      </c>
      <c r="AV117" s="14" t="s">
        <v>178</v>
      </c>
      <c r="AW117" s="14" t="s">
        <v>34</v>
      </c>
      <c r="AX117" s="14" t="s">
        <v>81</v>
      </c>
      <c r="AY117" s="224" t="s">
        <v>172</v>
      </c>
    </row>
    <row r="118" spans="1:65" s="2" customFormat="1" ht="36" customHeight="1">
      <c r="A118" s="35"/>
      <c r="B118" s="36"/>
      <c r="C118" s="189" t="s">
        <v>196</v>
      </c>
      <c r="D118" s="189" t="s">
        <v>174</v>
      </c>
      <c r="E118" s="190" t="s">
        <v>1288</v>
      </c>
      <c r="F118" s="191" t="s">
        <v>1289</v>
      </c>
      <c r="G118" s="192" t="s">
        <v>125</v>
      </c>
      <c r="H118" s="193">
        <v>37.72</v>
      </c>
      <c r="I118" s="194"/>
      <c r="J118" s="195">
        <f>ROUND(I118*H118,2)</f>
        <v>0</v>
      </c>
      <c r="K118" s="191" t="s">
        <v>177</v>
      </c>
      <c r="L118" s="40"/>
      <c r="M118" s="196" t="s">
        <v>21</v>
      </c>
      <c r="N118" s="197" t="s">
        <v>44</v>
      </c>
      <c r="O118" s="65"/>
      <c r="P118" s="198">
        <f>O118*H118</f>
        <v>0</v>
      </c>
      <c r="Q118" s="198">
        <v>0</v>
      </c>
      <c r="R118" s="198">
        <f>Q118*H118</f>
        <v>0</v>
      </c>
      <c r="S118" s="198">
        <v>0.57999999999999996</v>
      </c>
      <c r="T118" s="199">
        <f>S118*H118</f>
        <v>21.877599999999997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200" t="s">
        <v>178</v>
      </c>
      <c r="AT118" s="200" t="s">
        <v>174</v>
      </c>
      <c r="AU118" s="200" t="s">
        <v>83</v>
      </c>
      <c r="AY118" s="18" t="s">
        <v>172</v>
      </c>
      <c r="BE118" s="201">
        <f>IF(N118="základní",J118,0)</f>
        <v>0</v>
      </c>
      <c r="BF118" s="201">
        <f>IF(N118="snížená",J118,0)</f>
        <v>0</v>
      </c>
      <c r="BG118" s="201">
        <f>IF(N118="zákl. přenesená",J118,0)</f>
        <v>0</v>
      </c>
      <c r="BH118" s="201">
        <f>IF(N118="sníž. přenesená",J118,0)</f>
        <v>0</v>
      </c>
      <c r="BI118" s="201">
        <f>IF(N118="nulová",J118,0)</f>
        <v>0</v>
      </c>
      <c r="BJ118" s="18" t="s">
        <v>81</v>
      </c>
      <c r="BK118" s="201">
        <f>ROUND(I118*H118,2)</f>
        <v>0</v>
      </c>
      <c r="BL118" s="18" t="s">
        <v>178</v>
      </c>
      <c r="BM118" s="200" t="s">
        <v>1290</v>
      </c>
    </row>
    <row r="119" spans="1:65" s="15" customFormat="1">
      <c r="B119" s="225"/>
      <c r="C119" s="226"/>
      <c r="D119" s="204" t="s">
        <v>180</v>
      </c>
      <c r="E119" s="227" t="s">
        <v>21</v>
      </c>
      <c r="F119" s="228" t="s">
        <v>1261</v>
      </c>
      <c r="G119" s="226"/>
      <c r="H119" s="227" t="s">
        <v>21</v>
      </c>
      <c r="I119" s="229"/>
      <c r="J119" s="226"/>
      <c r="K119" s="226"/>
      <c r="L119" s="230"/>
      <c r="M119" s="231"/>
      <c r="N119" s="232"/>
      <c r="O119" s="232"/>
      <c r="P119" s="232"/>
      <c r="Q119" s="232"/>
      <c r="R119" s="232"/>
      <c r="S119" s="232"/>
      <c r="T119" s="233"/>
      <c r="AT119" s="234" t="s">
        <v>180</v>
      </c>
      <c r="AU119" s="234" t="s">
        <v>83</v>
      </c>
      <c r="AV119" s="15" t="s">
        <v>81</v>
      </c>
      <c r="AW119" s="15" t="s">
        <v>34</v>
      </c>
      <c r="AX119" s="15" t="s">
        <v>73</v>
      </c>
      <c r="AY119" s="234" t="s">
        <v>172</v>
      </c>
    </row>
    <row r="120" spans="1:65" s="15" customFormat="1">
      <c r="B120" s="225"/>
      <c r="C120" s="226"/>
      <c r="D120" s="204" t="s">
        <v>180</v>
      </c>
      <c r="E120" s="227" t="s">
        <v>21</v>
      </c>
      <c r="F120" s="228" t="s">
        <v>1291</v>
      </c>
      <c r="G120" s="226"/>
      <c r="H120" s="227" t="s">
        <v>21</v>
      </c>
      <c r="I120" s="229"/>
      <c r="J120" s="226"/>
      <c r="K120" s="226"/>
      <c r="L120" s="230"/>
      <c r="M120" s="231"/>
      <c r="N120" s="232"/>
      <c r="O120" s="232"/>
      <c r="P120" s="232"/>
      <c r="Q120" s="232"/>
      <c r="R120" s="232"/>
      <c r="S120" s="232"/>
      <c r="T120" s="233"/>
      <c r="AT120" s="234" t="s">
        <v>180</v>
      </c>
      <c r="AU120" s="234" t="s">
        <v>83</v>
      </c>
      <c r="AV120" s="15" t="s">
        <v>81</v>
      </c>
      <c r="AW120" s="15" t="s">
        <v>34</v>
      </c>
      <c r="AX120" s="15" t="s">
        <v>73</v>
      </c>
      <c r="AY120" s="234" t="s">
        <v>172</v>
      </c>
    </row>
    <row r="121" spans="1:65" s="13" customFormat="1">
      <c r="B121" s="202"/>
      <c r="C121" s="203"/>
      <c r="D121" s="204" t="s">
        <v>180</v>
      </c>
      <c r="E121" s="205" t="s">
        <v>21</v>
      </c>
      <c r="F121" s="206" t="s">
        <v>1292</v>
      </c>
      <c r="G121" s="203"/>
      <c r="H121" s="207">
        <v>37.72</v>
      </c>
      <c r="I121" s="208"/>
      <c r="J121" s="203"/>
      <c r="K121" s="203"/>
      <c r="L121" s="209"/>
      <c r="M121" s="210"/>
      <c r="N121" s="211"/>
      <c r="O121" s="211"/>
      <c r="P121" s="211"/>
      <c r="Q121" s="211"/>
      <c r="R121" s="211"/>
      <c r="S121" s="211"/>
      <c r="T121" s="212"/>
      <c r="AT121" s="213" t="s">
        <v>180</v>
      </c>
      <c r="AU121" s="213" t="s">
        <v>83</v>
      </c>
      <c r="AV121" s="13" t="s">
        <v>83</v>
      </c>
      <c r="AW121" s="13" t="s">
        <v>34</v>
      </c>
      <c r="AX121" s="13" t="s">
        <v>73</v>
      </c>
      <c r="AY121" s="213" t="s">
        <v>172</v>
      </c>
    </row>
    <row r="122" spans="1:65" s="14" customFormat="1">
      <c r="B122" s="214"/>
      <c r="C122" s="215"/>
      <c r="D122" s="204" t="s">
        <v>180</v>
      </c>
      <c r="E122" s="216" t="s">
        <v>21</v>
      </c>
      <c r="F122" s="217" t="s">
        <v>182</v>
      </c>
      <c r="G122" s="215"/>
      <c r="H122" s="218">
        <v>37.72</v>
      </c>
      <c r="I122" s="219"/>
      <c r="J122" s="215"/>
      <c r="K122" s="215"/>
      <c r="L122" s="220"/>
      <c r="M122" s="221"/>
      <c r="N122" s="222"/>
      <c r="O122" s="222"/>
      <c r="P122" s="222"/>
      <c r="Q122" s="222"/>
      <c r="R122" s="222"/>
      <c r="S122" s="222"/>
      <c r="T122" s="223"/>
      <c r="AT122" s="224" t="s">
        <v>180</v>
      </c>
      <c r="AU122" s="224" t="s">
        <v>83</v>
      </c>
      <c r="AV122" s="14" t="s">
        <v>178</v>
      </c>
      <c r="AW122" s="14" t="s">
        <v>34</v>
      </c>
      <c r="AX122" s="14" t="s">
        <v>81</v>
      </c>
      <c r="AY122" s="224" t="s">
        <v>172</v>
      </c>
    </row>
    <row r="123" spans="1:65" s="2" customFormat="1" ht="24" customHeight="1">
      <c r="A123" s="35"/>
      <c r="B123" s="36"/>
      <c r="C123" s="189" t="s">
        <v>214</v>
      </c>
      <c r="D123" s="189" t="s">
        <v>174</v>
      </c>
      <c r="E123" s="190" t="s">
        <v>1293</v>
      </c>
      <c r="F123" s="191" t="s">
        <v>1294</v>
      </c>
      <c r="G123" s="192" t="s">
        <v>125</v>
      </c>
      <c r="H123" s="193">
        <v>351.6</v>
      </c>
      <c r="I123" s="194"/>
      <c r="J123" s="195">
        <f>ROUND(I123*H123,2)</f>
        <v>0</v>
      </c>
      <c r="K123" s="191" t="s">
        <v>177</v>
      </c>
      <c r="L123" s="40"/>
      <c r="M123" s="196" t="s">
        <v>21</v>
      </c>
      <c r="N123" s="197" t="s">
        <v>44</v>
      </c>
      <c r="O123" s="65"/>
      <c r="P123" s="198">
        <f>O123*H123</f>
        <v>0</v>
      </c>
      <c r="Q123" s="198">
        <v>6.0000000000000002E-5</v>
      </c>
      <c r="R123" s="198">
        <f>Q123*H123</f>
        <v>2.1096E-2</v>
      </c>
      <c r="S123" s="198">
        <v>0.10299999999999999</v>
      </c>
      <c r="T123" s="199">
        <f>S123*H123</f>
        <v>36.214800000000004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0" t="s">
        <v>178</v>
      </c>
      <c r="AT123" s="200" t="s">
        <v>174</v>
      </c>
      <c r="AU123" s="200" t="s">
        <v>83</v>
      </c>
      <c r="AY123" s="18" t="s">
        <v>172</v>
      </c>
      <c r="BE123" s="201">
        <f>IF(N123="základní",J123,0)</f>
        <v>0</v>
      </c>
      <c r="BF123" s="201">
        <f>IF(N123="snížená",J123,0)</f>
        <v>0</v>
      </c>
      <c r="BG123" s="201">
        <f>IF(N123="zákl. přenesená",J123,0)</f>
        <v>0</v>
      </c>
      <c r="BH123" s="201">
        <f>IF(N123="sníž. přenesená",J123,0)</f>
        <v>0</v>
      </c>
      <c r="BI123" s="201">
        <f>IF(N123="nulová",J123,0)</f>
        <v>0</v>
      </c>
      <c r="BJ123" s="18" t="s">
        <v>81</v>
      </c>
      <c r="BK123" s="201">
        <f>ROUND(I123*H123,2)</f>
        <v>0</v>
      </c>
      <c r="BL123" s="18" t="s">
        <v>178</v>
      </c>
      <c r="BM123" s="200" t="s">
        <v>1295</v>
      </c>
    </row>
    <row r="124" spans="1:65" s="15" customFormat="1">
      <c r="B124" s="225"/>
      <c r="C124" s="226"/>
      <c r="D124" s="204" t="s">
        <v>180</v>
      </c>
      <c r="E124" s="227" t="s">
        <v>21</v>
      </c>
      <c r="F124" s="228" t="s">
        <v>1261</v>
      </c>
      <c r="G124" s="226"/>
      <c r="H124" s="227" t="s">
        <v>21</v>
      </c>
      <c r="I124" s="229"/>
      <c r="J124" s="226"/>
      <c r="K124" s="226"/>
      <c r="L124" s="230"/>
      <c r="M124" s="231"/>
      <c r="N124" s="232"/>
      <c r="O124" s="232"/>
      <c r="P124" s="232"/>
      <c r="Q124" s="232"/>
      <c r="R124" s="232"/>
      <c r="S124" s="232"/>
      <c r="T124" s="233"/>
      <c r="AT124" s="234" t="s">
        <v>180</v>
      </c>
      <c r="AU124" s="234" t="s">
        <v>83</v>
      </c>
      <c r="AV124" s="15" t="s">
        <v>81</v>
      </c>
      <c r="AW124" s="15" t="s">
        <v>34</v>
      </c>
      <c r="AX124" s="15" t="s">
        <v>73</v>
      </c>
      <c r="AY124" s="234" t="s">
        <v>172</v>
      </c>
    </row>
    <row r="125" spans="1:65" s="15" customFormat="1">
      <c r="B125" s="225"/>
      <c r="C125" s="226"/>
      <c r="D125" s="204" t="s">
        <v>180</v>
      </c>
      <c r="E125" s="227" t="s">
        <v>21</v>
      </c>
      <c r="F125" s="228" t="s">
        <v>1296</v>
      </c>
      <c r="G125" s="226"/>
      <c r="H125" s="227" t="s">
        <v>21</v>
      </c>
      <c r="I125" s="229"/>
      <c r="J125" s="226"/>
      <c r="K125" s="226"/>
      <c r="L125" s="230"/>
      <c r="M125" s="231"/>
      <c r="N125" s="232"/>
      <c r="O125" s="232"/>
      <c r="P125" s="232"/>
      <c r="Q125" s="232"/>
      <c r="R125" s="232"/>
      <c r="S125" s="232"/>
      <c r="T125" s="233"/>
      <c r="AT125" s="234" t="s">
        <v>180</v>
      </c>
      <c r="AU125" s="234" t="s">
        <v>83</v>
      </c>
      <c r="AV125" s="15" t="s">
        <v>81</v>
      </c>
      <c r="AW125" s="15" t="s">
        <v>34</v>
      </c>
      <c r="AX125" s="15" t="s">
        <v>73</v>
      </c>
      <c r="AY125" s="234" t="s">
        <v>172</v>
      </c>
    </row>
    <row r="126" spans="1:65" s="13" customFormat="1">
      <c r="B126" s="202"/>
      <c r="C126" s="203"/>
      <c r="D126" s="204" t="s">
        <v>180</v>
      </c>
      <c r="E126" s="205" t="s">
        <v>21</v>
      </c>
      <c r="F126" s="206" t="s">
        <v>1297</v>
      </c>
      <c r="G126" s="203"/>
      <c r="H126" s="207">
        <v>351.6</v>
      </c>
      <c r="I126" s="208"/>
      <c r="J126" s="203"/>
      <c r="K126" s="203"/>
      <c r="L126" s="209"/>
      <c r="M126" s="210"/>
      <c r="N126" s="211"/>
      <c r="O126" s="211"/>
      <c r="P126" s="211"/>
      <c r="Q126" s="211"/>
      <c r="R126" s="211"/>
      <c r="S126" s="211"/>
      <c r="T126" s="212"/>
      <c r="AT126" s="213" t="s">
        <v>180</v>
      </c>
      <c r="AU126" s="213" t="s">
        <v>83</v>
      </c>
      <c r="AV126" s="13" t="s">
        <v>83</v>
      </c>
      <c r="AW126" s="13" t="s">
        <v>34</v>
      </c>
      <c r="AX126" s="13" t="s">
        <v>73</v>
      </c>
      <c r="AY126" s="213" t="s">
        <v>172</v>
      </c>
    </row>
    <row r="127" spans="1:65" s="14" customFormat="1">
      <c r="B127" s="214"/>
      <c r="C127" s="215"/>
      <c r="D127" s="204" t="s">
        <v>180</v>
      </c>
      <c r="E127" s="216" t="s">
        <v>21</v>
      </c>
      <c r="F127" s="217" t="s">
        <v>182</v>
      </c>
      <c r="G127" s="215"/>
      <c r="H127" s="218">
        <v>351.6</v>
      </c>
      <c r="I127" s="219"/>
      <c r="J127" s="215"/>
      <c r="K127" s="215"/>
      <c r="L127" s="220"/>
      <c r="M127" s="221"/>
      <c r="N127" s="222"/>
      <c r="O127" s="222"/>
      <c r="P127" s="222"/>
      <c r="Q127" s="222"/>
      <c r="R127" s="222"/>
      <c r="S127" s="222"/>
      <c r="T127" s="223"/>
      <c r="AT127" s="224" t="s">
        <v>180</v>
      </c>
      <c r="AU127" s="224" t="s">
        <v>83</v>
      </c>
      <c r="AV127" s="14" t="s">
        <v>178</v>
      </c>
      <c r="AW127" s="14" t="s">
        <v>34</v>
      </c>
      <c r="AX127" s="14" t="s">
        <v>81</v>
      </c>
      <c r="AY127" s="224" t="s">
        <v>172</v>
      </c>
    </row>
    <row r="128" spans="1:65" s="2" customFormat="1" ht="24" customHeight="1">
      <c r="A128" s="35"/>
      <c r="B128" s="36"/>
      <c r="C128" s="189" t="s">
        <v>219</v>
      </c>
      <c r="D128" s="189" t="s">
        <v>174</v>
      </c>
      <c r="E128" s="190" t="s">
        <v>1298</v>
      </c>
      <c r="F128" s="191" t="s">
        <v>1299</v>
      </c>
      <c r="G128" s="192" t="s">
        <v>199</v>
      </c>
      <c r="H128" s="193">
        <v>21.95</v>
      </c>
      <c r="I128" s="194"/>
      <c r="J128" s="195">
        <f>ROUND(I128*H128,2)</f>
        <v>0</v>
      </c>
      <c r="K128" s="191" t="s">
        <v>177</v>
      </c>
      <c r="L128" s="40"/>
      <c r="M128" s="196" t="s">
        <v>21</v>
      </c>
      <c r="N128" s="197" t="s">
        <v>44</v>
      </c>
      <c r="O128" s="65"/>
      <c r="P128" s="198">
        <f>O128*H128</f>
        <v>0</v>
      </c>
      <c r="Q128" s="198">
        <v>0</v>
      </c>
      <c r="R128" s="198">
        <f>Q128*H128</f>
        <v>0</v>
      </c>
      <c r="S128" s="198">
        <v>0.20499999999999999</v>
      </c>
      <c r="T128" s="199">
        <f>S128*H128</f>
        <v>4.4997499999999997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178</v>
      </c>
      <c r="AT128" s="200" t="s">
        <v>174</v>
      </c>
      <c r="AU128" s="200" t="s">
        <v>83</v>
      </c>
      <c r="AY128" s="18" t="s">
        <v>172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81</v>
      </c>
      <c r="BK128" s="201">
        <f>ROUND(I128*H128,2)</f>
        <v>0</v>
      </c>
      <c r="BL128" s="18" t="s">
        <v>178</v>
      </c>
      <c r="BM128" s="200" t="s">
        <v>1300</v>
      </c>
    </row>
    <row r="129" spans="1:65" s="15" customFormat="1">
      <c r="B129" s="225"/>
      <c r="C129" s="226"/>
      <c r="D129" s="204" t="s">
        <v>180</v>
      </c>
      <c r="E129" s="227" t="s">
        <v>21</v>
      </c>
      <c r="F129" s="228" t="s">
        <v>1261</v>
      </c>
      <c r="G129" s="226"/>
      <c r="H129" s="227" t="s">
        <v>21</v>
      </c>
      <c r="I129" s="229"/>
      <c r="J129" s="226"/>
      <c r="K129" s="226"/>
      <c r="L129" s="230"/>
      <c r="M129" s="231"/>
      <c r="N129" s="232"/>
      <c r="O129" s="232"/>
      <c r="P129" s="232"/>
      <c r="Q129" s="232"/>
      <c r="R129" s="232"/>
      <c r="S129" s="232"/>
      <c r="T129" s="233"/>
      <c r="AT129" s="234" t="s">
        <v>180</v>
      </c>
      <c r="AU129" s="234" t="s">
        <v>83</v>
      </c>
      <c r="AV129" s="15" t="s">
        <v>81</v>
      </c>
      <c r="AW129" s="15" t="s">
        <v>34</v>
      </c>
      <c r="AX129" s="15" t="s">
        <v>73</v>
      </c>
      <c r="AY129" s="234" t="s">
        <v>172</v>
      </c>
    </row>
    <row r="130" spans="1:65" s="15" customFormat="1">
      <c r="B130" s="225"/>
      <c r="C130" s="226"/>
      <c r="D130" s="204" t="s">
        <v>180</v>
      </c>
      <c r="E130" s="227" t="s">
        <v>21</v>
      </c>
      <c r="F130" s="228" t="s">
        <v>1301</v>
      </c>
      <c r="G130" s="226"/>
      <c r="H130" s="227" t="s">
        <v>21</v>
      </c>
      <c r="I130" s="229"/>
      <c r="J130" s="226"/>
      <c r="K130" s="226"/>
      <c r="L130" s="230"/>
      <c r="M130" s="231"/>
      <c r="N130" s="232"/>
      <c r="O130" s="232"/>
      <c r="P130" s="232"/>
      <c r="Q130" s="232"/>
      <c r="R130" s="232"/>
      <c r="S130" s="232"/>
      <c r="T130" s="233"/>
      <c r="AT130" s="234" t="s">
        <v>180</v>
      </c>
      <c r="AU130" s="234" t="s">
        <v>83</v>
      </c>
      <c r="AV130" s="15" t="s">
        <v>81</v>
      </c>
      <c r="AW130" s="15" t="s">
        <v>34</v>
      </c>
      <c r="AX130" s="15" t="s">
        <v>73</v>
      </c>
      <c r="AY130" s="234" t="s">
        <v>172</v>
      </c>
    </row>
    <row r="131" spans="1:65" s="13" customFormat="1">
      <c r="B131" s="202"/>
      <c r="C131" s="203"/>
      <c r="D131" s="204" t="s">
        <v>180</v>
      </c>
      <c r="E131" s="205" t="s">
        <v>21</v>
      </c>
      <c r="F131" s="206" t="s">
        <v>1302</v>
      </c>
      <c r="G131" s="203"/>
      <c r="H131" s="207">
        <v>21.95</v>
      </c>
      <c r="I131" s="208"/>
      <c r="J131" s="203"/>
      <c r="K131" s="203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180</v>
      </c>
      <c r="AU131" s="213" t="s">
        <v>83</v>
      </c>
      <c r="AV131" s="13" t="s">
        <v>83</v>
      </c>
      <c r="AW131" s="13" t="s">
        <v>34</v>
      </c>
      <c r="AX131" s="13" t="s">
        <v>73</v>
      </c>
      <c r="AY131" s="213" t="s">
        <v>172</v>
      </c>
    </row>
    <row r="132" spans="1:65" s="14" customFormat="1">
      <c r="B132" s="214"/>
      <c r="C132" s="215"/>
      <c r="D132" s="204" t="s">
        <v>180</v>
      </c>
      <c r="E132" s="216" t="s">
        <v>21</v>
      </c>
      <c r="F132" s="217" t="s">
        <v>182</v>
      </c>
      <c r="G132" s="215"/>
      <c r="H132" s="218">
        <v>21.95</v>
      </c>
      <c r="I132" s="219"/>
      <c r="J132" s="215"/>
      <c r="K132" s="215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180</v>
      </c>
      <c r="AU132" s="224" t="s">
        <v>83</v>
      </c>
      <c r="AV132" s="14" t="s">
        <v>178</v>
      </c>
      <c r="AW132" s="14" t="s">
        <v>34</v>
      </c>
      <c r="AX132" s="14" t="s">
        <v>81</v>
      </c>
      <c r="AY132" s="224" t="s">
        <v>172</v>
      </c>
    </row>
    <row r="133" spans="1:65" s="2" customFormat="1" ht="24" customHeight="1">
      <c r="A133" s="35"/>
      <c r="B133" s="36"/>
      <c r="C133" s="189" t="s">
        <v>109</v>
      </c>
      <c r="D133" s="189" t="s">
        <v>174</v>
      </c>
      <c r="E133" s="190" t="s">
        <v>266</v>
      </c>
      <c r="F133" s="191" t="s">
        <v>267</v>
      </c>
      <c r="G133" s="192" t="s">
        <v>115</v>
      </c>
      <c r="H133" s="193">
        <v>411.01</v>
      </c>
      <c r="I133" s="194"/>
      <c r="J133" s="195">
        <f>ROUND(I133*H133,2)</f>
        <v>0</v>
      </c>
      <c r="K133" s="191" t="s">
        <v>177</v>
      </c>
      <c r="L133" s="40"/>
      <c r="M133" s="196" t="s">
        <v>21</v>
      </c>
      <c r="N133" s="197" t="s">
        <v>44</v>
      </c>
      <c r="O133" s="65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178</v>
      </c>
      <c r="AT133" s="200" t="s">
        <v>174</v>
      </c>
      <c r="AU133" s="200" t="s">
        <v>83</v>
      </c>
      <c r="AY133" s="18" t="s">
        <v>172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81</v>
      </c>
      <c r="BK133" s="201">
        <f>ROUND(I133*H133,2)</f>
        <v>0</v>
      </c>
      <c r="BL133" s="18" t="s">
        <v>178</v>
      </c>
      <c r="BM133" s="200" t="s">
        <v>1303</v>
      </c>
    </row>
    <row r="134" spans="1:65" s="15" customFormat="1">
      <c r="B134" s="225"/>
      <c r="C134" s="226"/>
      <c r="D134" s="204" t="s">
        <v>180</v>
      </c>
      <c r="E134" s="227" t="s">
        <v>21</v>
      </c>
      <c r="F134" s="228" t="s">
        <v>1261</v>
      </c>
      <c r="G134" s="226"/>
      <c r="H134" s="227" t="s">
        <v>21</v>
      </c>
      <c r="I134" s="229"/>
      <c r="J134" s="226"/>
      <c r="K134" s="226"/>
      <c r="L134" s="230"/>
      <c r="M134" s="231"/>
      <c r="N134" s="232"/>
      <c r="O134" s="232"/>
      <c r="P134" s="232"/>
      <c r="Q134" s="232"/>
      <c r="R134" s="232"/>
      <c r="S134" s="232"/>
      <c r="T134" s="233"/>
      <c r="AT134" s="234" t="s">
        <v>180</v>
      </c>
      <c r="AU134" s="234" t="s">
        <v>83</v>
      </c>
      <c r="AV134" s="15" t="s">
        <v>81</v>
      </c>
      <c r="AW134" s="15" t="s">
        <v>34</v>
      </c>
      <c r="AX134" s="15" t="s">
        <v>73</v>
      </c>
      <c r="AY134" s="234" t="s">
        <v>172</v>
      </c>
    </row>
    <row r="135" spans="1:65" s="15" customFormat="1">
      <c r="B135" s="225"/>
      <c r="C135" s="226"/>
      <c r="D135" s="204" t="s">
        <v>180</v>
      </c>
      <c r="E135" s="227" t="s">
        <v>21</v>
      </c>
      <c r="F135" s="228" t="s">
        <v>1304</v>
      </c>
      <c r="G135" s="226"/>
      <c r="H135" s="227" t="s">
        <v>21</v>
      </c>
      <c r="I135" s="229"/>
      <c r="J135" s="226"/>
      <c r="K135" s="226"/>
      <c r="L135" s="230"/>
      <c r="M135" s="231"/>
      <c r="N135" s="232"/>
      <c r="O135" s="232"/>
      <c r="P135" s="232"/>
      <c r="Q135" s="232"/>
      <c r="R135" s="232"/>
      <c r="S135" s="232"/>
      <c r="T135" s="233"/>
      <c r="AT135" s="234" t="s">
        <v>180</v>
      </c>
      <c r="AU135" s="234" t="s">
        <v>83</v>
      </c>
      <c r="AV135" s="15" t="s">
        <v>81</v>
      </c>
      <c r="AW135" s="15" t="s">
        <v>34</v>
      </c>
      <c r="AX135" s="15" t="s">
        <v>73</v>
      </c>
      <c r="AY135" s="234" t="s">
        <v>172</v>
      </c>
    </row>
    <row r="136" spans="1:65" s="13" customFormat="1">
      <c r="B136" s="202"/>
      <c r="C136" s="203"/>
      <c r="D136" s="204" t="s">
        <v>180</v>
      </c>
      <c r="E136" s="205" t="s">
        <v>21</v>
      </c>
      <c r="F136" s="206" t="s">
        <v>1305</v>
      </c>
      <c r="G136" s="203"/>
      <c r="H136" s="207">
        <v>148.43799999999999</v>
      </c>
      <c r="I136" s="208"/>
      <c r="J136" s="203"/>
      <c r="K136" s="203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180</v>
      </c>
      <c r="AU136" s="213" t="s">
        <v>83</v>
      </c>
      <c r="AV136" s="13" t="s">
        <v>83</v>
      </c>
      <c r="AW136" s="13" t="s">
        <v>34</v>
      </c>
      <c r="AX136" s="13" t="s">
        <v>73</v>
      </c>
      <c r="AY136" s="213" t="s">
        <v>172</v>
      </c>
    </row>
    <row r="137" spans="1:65" s="15" customFormat="1">
      <c r="B137" s="225"/>
      <c r="C137" s="226"/>
      <c r="D137" s="204" t="s">
        <v>180</v>
      </c>
      <c r="E137" s="227" t="s">
        <v>21</v>
      </c>
      <c r="F137" s="228" t="s">
        <v>1306</v>
      </c>
      <c r="G137" s="226"/>
      <c r="H137" s="227" t="s">
        <v>21</v>
      </c>
      <c r="I137" s="229"/>
      <c r="J137" s="226"/>
      <c r="K137" s="226"/>
      <c r="L137" s="230"/>
      <c r="M137" s="231"/>
      <c r="N137" s="232"/>
      <c r="O137" s="232"/>
      <c r="P137" s="232"/>
      <c r="Q137" s="232"/>
      <c r="R137" s="232"/>
      <c r="S137" s="232"/>
      <c r="T137" s="233"/>
      <c r="AT137" s="234" t="s">
        <v>180</v>
      </c>
      <c r="AU137" s="234" t="s">
        <v>83</v>
      </c>
      <c r="AV137" s="15" t="s">
        <v>81</v>
      </c>
      <c r="AW137" s="15" t="s">
        <v>34</v>
      </c>
      <c r="AX137" s="15" t="s">
        <v>73</v>
      </c>
      <c r="AY137" s="234" t="s">
        <v>172</v>
      </c>
    </row>
    <row r="138" spans="1:65" s="13" customFormat="1">
      <c r="B138" s="202"/>
      <c r="C138" s="203"/>
      <c r="D138" s="204" t="s">
        <v>180</v>
      </c>
      <c r="E138" s="205" t="s">
        <v>21</v>
      </c>
      <c r="F138" s="206" t="s">
        <v>1307</v>
      </c>
      <c r="G138" s="203"/>
      <c r="H138" s="207">
        <v>262.572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180</v>
      </c>
      <c r="AU138" s="213" t="s">
        <v>83</v>
      </c>
      <c r="AV138" s="13" t="s">
        <v>83</v>
      </c>
      <c r="AW138" s="13" t="s">
        <v>34</v>
      </c>
      <c r="AX138" s="13" t="s">
        <v>73</v>
      </c>
      <c r="AY138" s="213" t="s">
        <v>172</v>
      </c>
    </row>
    <row r="139" spans="1:65" s="14" customFormat="1">
      <c r="B139" s="214"/>
      <c r="C139" s="215"/>
      <c r="D139" s="204" t="s">
        <v>180</v>
      </c>
      <c r="E139" s="216" t="s">
        <v>21</v>
      </c>
      <c r="F139" s="217" t="s">
        <v>182</v>
      </c>
      <c r="G139" s="215"/>
      <c r="H139" s="218">
        <v>411.01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180</v>
      </c>
      <c r="AU139" s="224" t="s">
        <v>83</v>
      </c>
      <c r="AV139" s="14" t="s">
        <v>178</v>
      </c>
      <c r="AW139" s="14" t="s">
        <v>34</v>
      </c>
      <c r="AX139" s="14" t="s">
        <v>81</v>
      </c>
      <c r="AY139" s="224" t="s">
        <v>172</v>
      </c>
    </row>
    <row r="140" spans="1:65" s="2" customFormat="1" ht="24" customHeight="1">
      <c r="A140" s="35"/>
      <c r="B140" s="36"/>
      <c r="C140" s="189" t="s">
        <v>227</v>
      </c>
      <c r="D140" s="189" t="s">
        <v>174</v>
      </c>
      <c r="E140" s="190" t="s">
        <v>1308</v>
      </c>
      <c r="F140" s="191" t="s">
        <v>1309</v>
      </c>
      <c r="G140" s="192" t="s">
        <v>115</v>
      </c>
      <c r="H140" s="193">
        <v>0.183</v>
      </c>
      <c r="I140" s="194"/>
      <c r="J140" s="195">
        <f>ROUND(I140*H140,2)</f>
        <v>0</v>
      </c>
      <c r="K140" s="191" t="s">
        <v>177</v>
      </c>
      <c r="L140" s="40"/>
      <c r="M140" s="196" t="s">
        <v>21</v>
      </c>
      <c r="N140" s="197" t="s">
        <v>44</v>
      </c>
      <c r="O140" s="65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178</v>
      </c>
      <c r="AT140" s="200" t="s">
        <v>174</v>
      </c>
      <c r="AU140" s="200" t="s">
        <v>83</v>
      </c>
      <c r="AY140" s="18" t="s">
        <v>172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81</v>
      </c>
      <c r="BK140" s="201">
        <f>ROUND(I140*H140,2)</f>
        <v>0</v>
      </c>
      <c r="BL140" s="18" t="s">
        <v>178</v>
      </c>
      <c r="BM140" s="200" t="s">
        <v>1310</v>
      </c>
    </row>
    <row r="141" spans="1:65" s="15" customFormat="1">
      <c r="B141" s="225"/>
      <c r="C141" s="226"/>
      <c r="D141" s="204" t="s">
        <v>180</v>
      </c>
      <c r="E141" s="227" t="s">
        <v>21</v>
      </c>
      <c r="F141" s="228" t="s">
        <v>1261</v>
      </c>
      <c r="G141" s="226"/>
      <c r="H141" s="227" t="s">
        <v>21</v>
      </c>
      <c r="I141" s="229"/>
      <c r="J141" s="226"/>
      <c r="K141" s="226"/>
      <c r="L141" s="230"/>
      <c r="M141" s="231"/>
      <c r="N141" s="232"/>
      <c r="O141" s="232"/>
      <c r="P141" s="232"/>
      <c r="Q141" s="232"/>
      <c r="R141" s="232"/>
      <c r="S141" s="232"/>
      <c r="T141" s="233"/>
      <c r="AT141" s="234" t="s">
        <v>180</v>
      </c>
      <c r="AU141" s="234" t="s">
        <v>83</v>
      </c>
      <c r="AV141" s="15" t="s">
        <v>81</v>
      </c>
      <c r="AW141" s="15" t="s">
        <v>34</v>
      </c>
      <c r="AX141" s="15" t="s">
        <v>73</v>
      </c>
      <c r="AY141" s="234" t="s">
        <v>172</v>
      </c>
    </row>
    <row r="142" spans="1:65" s="15" customFormat="1">
      <c r="B142" s="225"/>
      <c r="C142" s="226"/>
      <c r="D142" s="204" t="s">
        <v>180</v>
      </c>
      <c r="E142" s="227" t="s">
        <v>21</v>
      </c>
      <c r="F142" s="228" t="s">
        <v>1311</v>
      </c>
      <c r="G142" s="226"/>
      <c r="H142" s="227" t="s">
        <v>21</v>
      </c>
      <c r="I142" s="229"/>
      <c r="J142" s="226"/>
      <c r="K142" s="226"/>
      <c r="L142" s="230"/>
      <c r="M142" s="231"/>
      <c r="N142" s="232"/>
      <c r="O142" s="232"/>
      <c r="P142" s="232"/>
      <c r="Q142" s="232"/>
      <c r="R142" s="232"/>
      <c r="S142" s="232"/>
      <c r="T142" s="233"/>
      <c r="AT142" s="234" t="s">
        <v>180</v>
      </c>
      <c r="AU142" s="234" t="s">
        <v>83</v>
      </c>
      <c r="AV142" s="15" t="s">
        <v>81</v>
      </c>
      <c r="AW142" s="15" t="s">
        <v>34</v>
      </c>
      <c r="AX142" s="15" t="s">
        <v>73</v>
      </c>
      <c r="AY142" s="234" t="s">
        <v>172</v>
      </c>
    </row>
    <row r="143" spans="1:65" s="13" customFormat="1">
      <c r="B143" s="202"/>
      <c r="C143" s="203"/>
      <c r="D143" s="204" t="s">
        <v>180</v>
      </c>
      <c r="E143" s="205" t="s">
        <v>21</v>
      </c>
      <c r="F143" s="206" t="s">
        <v>1312</v>
      </c>
      <c r="G143" s="203"/>
      <c r="H143" s="207">
        <v>0.183</v>
      </c>
      <c r="I143" s="208"/>
      <c r="J143" s="203"/>
      <c r="K143" s="203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180</v>
      </c>
      <c r="AU143" s="213" t="s">
        <v>83</v>
      </c>
      <c r="AV143" s="13" t="s">
        <v>83</v>
      </c>
      <c r="AW143" s="13" t="s">
        <v>34</v>
      </c>
      <c r="AX143" s="13" t="s">
        <v>73</v>
      </c>
      <c r="AY143" s="213" t="s">
        <v>172</v>
      </c>
    </row>
    <row r="144" spans="1:65" s="14" customFormat="1">
      <c r="B144" s="214"/>
      <c r="C144" s="215"/>
      <c r="D144" s="204" t="s">
        <v>180</v>
      </c>
      <c r="E144" s="216" t="s">
        <v>21</v>
      </c>
      <c r="F144" s="217" t="s">
        <v>182</v>
      </c>
      <c r="G144" s="215"/>
      <c r="H144" s="218">
        <v>0.183</v>
      </c>
      <c r="I144" s="219"/>
      <c r="J144" s="215"/>
      <c r="K144" s="215"/>
      <c r="L144" s="220"/>
      <c r="M144" s="221"/>
      <c r="N144" s="222"/>
      <c r="O144" s="222"/>
      <c r="P144" s="222"/>
      <c r="Q144" s="222"/>
      <c r="R144" s="222"/>
      <c r="S144" s="222"/>
      <c r="T144" s="223"/>
      <c r="AT144" s="224" t="s">
        <v>180</v>
      </c>
      <c r="AU144" s="224" t="s">
        <v>83</v>
      </c>
      <c r="AV144" s="14" t="s">
        <v>178</v>
      </c>
      <c r="AW144" s="14" t="s">
        <v>34</v>
      </c>
      <c r="AX144" s="14" t="s">
        <v>81</v>
      </c>
      <c r="AY144" s="224" t="s">
        <v>172</v>
      </c>
    </row>
    <row r="145" spans="1:65" s="2" customFormat="1" ht="24" customHeight="1">
      <c r="A145" s="35"/>
      <c r="B145" s="36"/>
      <c r="C145" s="189" t="s">
        <v>231</v>
      </c>
      <c r="D145" s="189" t="s">
        <v>174</v>
      </c>
      <c r="E145" s="190" t="s">
        <v>1313</v>
      </c>
      <c r="F145" s="191" t="s">
        <v>1314</v>
      </c>
      <c r="G145" s="192" t="s">
        <v>115</v>
      </c>
      <c r="H145" s="193">
        <v>5.5E-2</v>
      </c>
      <c r="I145" s="194"/>
      <c r="J145" s="195">
        <f>ROUND(I145*H145,2)</f>
        <v>0</v>
      </c>
      <c r="K145" s="191" t="s">
        <v>177</v>
      </c>
      <c r="L145" s="40"/>
      <c r="M145" s="196" t="s">
        <v>21</v>
      </c>
      <c r="N145" s="197" t="s">
        <v>44</v>
      </c>
      <c r="O145" s="65"/>
      <c r="P145" s="198">
        <f>O145*H145</f>
        <v>0</v>
      </c>
      <c r="Q145" s="198">
        <v>0</v>
      </c>
      <c r="R145" s="198">
        <f>Q145*H145</f>
        <v>0</v>
      </c>
      <c r="S145" s="198">
        <v>0</v>
      </c>
      <c r="T145" s="19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178</v>
      </c>
      <c r="AT145" s="200" t="s">
        <v>174</v>
      </c>
      <c r="AU145" s="200" t="s">
        <v>83</v>
      </c>
      <c r="AY145" s="18" t="s">
        <v>172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8" t="s">
        <v>81</v>
      </c>
      <c r="BK145" s="201">
        <f>ROUND(I145*H145,2)</f>
        <v>0</v>
      </c>
      <c r="BL145" s="18" t="s">
        <v>178</v>
      </c>
      <c r="BM145" s="200" t="s">
        <v>1315</v>
      </c>
    </row>
    <row r="146" spans="1:65" s="13" customFormat="1">
      <c r="B146" s="202"/>
      <c r="C146" s="203"/>
      <c r="D146" s="204" t="s">
        <v>180</v>
      </c>
      <c r="E146" s="205" t="s">
        <v>21</v>
      </c>
      <c r="F146" s="206" t="s">
        <v>1316</v>
      </c>
      <c r="G146" s="203"/>
      <c r="H146" s="207">
        <v>5.5E-2</v>
      </c>
      <c r="I146" s="208"/>
      <c r="J146" s="203"/>
      <c r="K146" s="203"/>
      <c r="L146" s="209"/>
      <c r="M146" s="210"/>
      <c r="N146" s="211"/>
      <c r="O146" s="211"/>
      <c r="P146" s="211"/>
      <c r="Q146" s="211"/>
      <c r="R146" s="211"/>
      <c r="S146" s="211"/>
      <c r="T146" s="212"/>
      <c r="AT146" s="213" t="s">
        <v>180</v>
      </c>
      <c r="AU146" s="213" t="s">
        <v>83</v>
      </c>
      <c r="AV146" s="13" t="s">
        <v>83</v>
      </c>
      <c r="AW146" s="13" t="s">
        <v>34</v>
      </c>
      <c r="AX146" s="13" t="s">
        <v>73</v>
      </c>
      <c r="AY146" s="213" t="s">
        <v>172</v>
      </c>
    </row>
    <row r="147" spans="1:65" s="14" customFormat="1">
      <c r="B147" s="214"/>
      <c r="C147" s="215"/>
      <c r="D147" s="204" t="s">
        <v>180</v>
      </c>
      <c r="E147" s="216" t="s">
        <v>21</v>
      </c>
      <c r="F147" s="217" t="s">
        <v>182</v>
      </c>
      <c r="G147" s="215"/>
      <c r="H147" s="218">
        <v>5.5E-2</v>
      </c>
      <c r="I147" s="219"/>
      <c r="J147" s="215"/>
      <c r="K147" s="215"/>
      <c r="L147" s="220"/>
      <c r="M147" s="221"/>
      <c r="N147" s="222"/>
      <c r="O147" s="222"/>
      <c r="P147" s="222"/>
      <c r="Q147" s="222"/>
      <c r="R147" s="222"/>
      <c r="S147" s="222"/>
      <c r="T147" s="223"/>
      <c r="AT147" s="224" t="s">
        <v>180</v>
      </c>
      <c r="AU147" s="224" t="s">
        <v>83</v>
      </c>
      <c r="AV147" s="14" t="s">
        <v>178</v>
      </c>
      <c r="AW147" s="14" t="s">
        <v>34</v>
      </c>
      <c r="AX147" s="14" t="s">
        <v>81</v>
      </c>
      <c r="AY147" s="224" t="s">
        <v>172</v>
      </c>
    </row>
    <row r="148" spans="1:65" s="2" customFormat="1" ht="24" customHeight="1">
      <c r="A148" s="35"/>
      <c r="B148" s="36"/>
      <c r="C148" s="189" t="s">
        <v>236</v>
      </c>
      <c r="D148" s="189" t="s">
        <v>174</v>
      </c>
      <c r="E148" s="190" t="s">
        <v>386</v>
      </c>
      <c r="F148" s="191" t="s">
        <v>387</v>
      </c>
      <c r="G148" s="192" t="s">
        <v>115</v>
      </c>
      <c r="H148" s="193">
        <v>822.38599999999997</v>
      </c>
      <c r="I148" s="194"/>
      <c r="J148" s="195">
        <f>ROUND(I148*H148,2)</f>
        <v>0</v>
      </c>
      <c r="K148" s="191" t="s">
        <v>177</v>
      </c>
      <c r="L148" s="40"/>
      <c r="M148" s="196" t="s">
        <v>21</v>
      </c>
      <c r="N148" s="197" t="s">
        <v>44</v>
      </c>
      <c r="O148" s="65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178</v>
      </c>
      <c r="AT148" s="200" t="s">
        <v>174</v>
      </c>
      <c r="AU148" s="200" t="s">
        <v>83</v>
      </c>
      <c r="AY148" s="18" t="s">
        <v>172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81</v>
      </c>
      <c r="BK148" s="201">
        <f>ROUND(I148*H148,2)</f>
        <v>0</v>
      </c>
      <c r="BL148" s="18" t="s">
        <v>178</v>
      </c>
      <c r="BM148" s="200" t="s">
        <v>1317</v>
      </c>
    </row>
    <row r="149" spans="1:65" s="15" customFormat="1">
      <c r="B149" s="225"/>
      <c r="C149" s="226"/>
      <c r="D149" s="204" t="s">
        <v>180</v>
      </c>
      <c r="E149" s="227" t="s">
        <v>21</v>
      </c>
      <c r="F149" s="228" t="s">
        <v>389</v>
      </c>
      <c r="G149" s="226"/>
      <c r="H149" s="227" t="s">
        <v>21</v>
      </c>
      <c r="I149" s="229"/>
      <c r="J149" s="226"/>
      <c r="K149" s="226"/>
      <c r="L149" s="230"/>
      <c r="M149" s="231"/>
      <c r="N149" s="232"/>
      <c r="O149" s="232"/>
      <c r="P149" s="232"/>
      <c r="Q149" s="232"/>
      <c r="R149" s="232"/>
      <c r="S149" s="232"/>
      <c r="T149" s="233"/>
      <c r="AT149" s="234" t="s">
        <v>180</v>
      </c>
      <c r="AU149" s="234" t="s">
        <v>83</v>
      </c>
      <c r="AV149" s="15" t="s">
        <v>81</v>
      </c>
      <c r="AW149" s="15" t="s">
        <v>34</v>
      </c>
      <c r="AX149" s="15" t="s">
        <v>73</v>
      </c>
      <c r="AY149" s="234" t="s">
        <v>172</v>
      </c>
    </row>
    <row r="150" spans="1:65" s="15" customFormat="1">
      <c r="B150" s="225"/>
      <c r="C150" s="226"/>
      <c r="D150" s="204" t="s">
        <v>180</v>
      </c>
      <c r="E150" s="227" t="s">
        <v>21</v>
      </c>
      <c r="F150" s="228" t="s">
        <v>1261</v>
      </c>
      <c r="G150" s="226"/>
      <c r="H150" s="227" t="s">
        <v>21</v>
      </c>
      <c r="I150" s="229"/>
      <c r="J150" s="226"/>
      <c r="K150" s="226"/>
      <c r="L150" s="230"/>
      <c r="M150" s="231"/>
      <c r="N150" s="232"/>
      <c r="O150" s="232"/>
      <c r="P150" s="232"/>
      <c r="Q150" s="232"/>
      <c r="R150" s="232"/>
      <c r="S150" s="232"/>
      <c r="T150" s="233"/>
      <c r="AT150" s="234" t="s">
        <v>180</v>
      </c>
      <c r="AU150" s="234" t="s">
        <v>83</v>
      </c>
      <c r="AV150" s="15" t="s">
        <v>81</v>
      </c>
      <c r="AW150" s="15" t="s">
        <v>34</v>
      </c>
      <c r="AX150" s="15" t="s">
        <v>73</v>
      </c>
      <c r="AY150" s="234" t="s">
        <v>172</v>
      </c>
    </row>
    <row r="151" spans="1:65" s="15" customFormat="1">
      <c r="B151" s="225"/>
      <c r="C151" s="226"/>
      <c r="D151" s="204" t="s">
        <v>180</v>
      </c>
      <c r="E151" s="227" t="s">
        <v>21</v>
      </c>
      <c r="F151" s="228" t="s">
        <v>1306</v>
      </c>
      <c r="G151" s="226"/>
      <c r="H151" s="227" t="s">
        <v>21</v>
      </c>
      <c r="I151" s="229"/>
      <c r="J151" s="226"/>
      <c r="K151" s="226"/>
      <c r="L151" s="230"/>
      <c r="M151" s="231"/>
      <c r="N151" s="232"/>
      <c r="O151" s="232"/>
      <c r="P151" s="232"/>
      <c r="Q151" s="232"/>
      <c r="R151" s="232"/>
      <c r="S151" s="232"/>
      <c r="T151" s="233"/>
      <c r="AT151" s="234" t="s">
        <v>180</v>
      </c>
      <c r="AU151" s="234" t="s">
        <v>83</v>
      </c>
      <c r="AV151" s="15" t="s">
        <v>81</v>
      </c>
      <c r="AW151" s="15" t="s">
        <v>34</v>
      </c>
      <c r="AX151" s="15" t="s">
        <v>73</v>
      </c>
      <c r="AY151" s="234" t="s">
        <v>172</v>
      </c>
    </row>
    <row r="152" spans="1:65" s="13" customFormat="1">
      <c r="B152" s="202"/>
      <c r="C152" s="203"/>
      <c r="D152" s="204" t="s">
        <v>180</v>
      </c>
      <c r="E152" s="205" t="s">
        <v>21</v>
      </c>
      <c r="F152" s="206" t="s">
        <v>1318</v>
      </c>
      <c r="G152" s="203"/>
      <c r="H152" s="207">
        <v>525.14400000000001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180</v>
      </c>
      <c r="AU152" s="213" t="s">
        <v>83</v>
      </c>
      <c r="AV152" s="13" t="s">
        <v>83</v>
      </c>
      <c r="AW152" s="13" t="s">
        <v>34</v>
      </c>
      <c r="AX152" s="13" t="s">
        <v>73</v>
      </c>
      <c r="AY152" s="213" t="s">
        <v>172</v>
      </c>
    </row>
    <row r="153" spans="1:65" s="15" customFormat="1">
      <c r="B153" s="225"/>
      <c r="C153" s="226"/>
      <c r="D153" s="204" t="s">
        <v>180</v>
      </c>
      <c r="E153" s="227" t="s">
        <v>21</v>
      </c>
      <c r="F153" s="228" t="s">
        <v>1304</v>
      </c>
      <c r="G153" s="226"/>
      <c r="H153" s="227" t="s">
        <v>21</v>
      </c>
      <c r="I153" s="229"/>
      <c r="J153" s="226"/>
      <c r="K153" s="226"/>
      <c r="L153" s="230"/>
      <c r="M153" s="231"/>
      <c r="N153" s="232"/>
      <c r="O153" s="232"/>
      <c r="P153" s="232"/>
      <c r="Q153" s="232"/>
      <c r="R153" s="232"/>
      <c r="S153" s="232"/>
      <c r="T153" s="233"/>
      <c r="AT153" s="234" t="s">
        <v>180</v>
      </c>
      <c r="AU153" s="234" t="s">
        <v>83</v>
      </c>
      <c r="AV153" s="15" t="s">
        <v>81</v>
      </c>
      <c r="AW153" s="15" t="s">
        <v>34</v>
      </c>
      <c r="AX153" s="15" t="s">
        <v>73</v>
      </c>
      <c r="AY153" s="234" t="s">
        <v>172</v>
      </c>
    </row>
    <row r="154" spans="1:65" s="13" customFormat="1">
      <c r="B154" s="202"/>
      <c r="C154" s="203"/>
      <c r="D154" s="204" t="s">
        <v>180</v>
      </c>
      <c r="E154" s="205" t="s">
        <v>21</v>
      </c>
      <c r="F154" s="206" t="s">
        <v>1319</v>
      </c>
      <c r="G154" s="203"/>
      <c r="H154" s="207">
        <v>296.87599999999998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180</v>
      </c>
      <c r="AU154" s="213" t="s">
        <v>83</v>
      </c>
      <c r="AV154" s="13" t="s">
        <v>83</v>
      </c>
      <c r="AW154" s="13" t="s">
        <v>34</v>
      </c>
      <c r="AX154" s="13" t="s">
        <v>73</v>
      </c>
      <c r="AY154" s="213" t="s">
        <v>172</v>
      </c>
    </row>
    <row r="155" spans="1:65" s="15" customFormat="1">
      <c r="B155" s="225"/>
      <c r="C155" s="226"/>
      <c r="D155" s="204" t="s">
        <v>180</v>
      </c>
      <c r="E155" s="227" t="s">
        <v>21</v>
      </c>
      <c r="F155" s="228" t="s">
        <v>1311</v>
      </c>
      <c r="G155" s="226"/>
      <c r="H155" s="227" t="s">
        <v>21</v>
      </c>
      <c r="I155" s="229"/>
      <c r="J155" s="226"/>
      <c r="K155" s="226"/>
      <c r="L155" s="230"/>
      <c r="M155" s="231"/>
      <c r="N155" s="232"/>
      <c r="O155" s="232"/>
      <c r="P155" s="232"/>
      <c r="Q155" s="232"/>
      <c r="R155" s="232"/>
      <c r="S155" s="232"/>
      <c r="T155" s="233"/>
      <c r="AT155" s="234" t="s">
        <v>180</v>
      </c>
      <c r="AU155" s="234" t="s">
        <v>83</v>
      </c>
      <c r="AV155" s="15" t="s">
        <v>81</v>
      </c>
      <c r="AW155" s="15" t="s">
        <v>34</v>
      </c>
      <c r="AX155" s="15" t="s">
        <v>73</v>
      </c>
      <c r="AY155" s="234" t="s">
        <v>172</v>
      </c>
    </row>
    <row r="156" spans="1:65" s="13" customFormat="1">
      <c r="B156" s="202"/>
      <c r="C156" s="203"/>
      <c r="D156" s="204" t="s">
        <v>180</v>
      </c>
      <c r="E156" s="205" t="s">
        <v>21</v>
      </c>
      <c r="F156" s="206" t="s">
        <v>1320</v>
      </c>
      <c r="G156" s="203"/>
      <c r="H156" s="207">
        <v>0.36599999999999999</v>
      </c>
      <c r="I156" s="208"/>
      <c r="J156" s="203"/>
      <c r="K156" s="203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180</v>
      </c>
      <c r="AU156" s="213" t="s">
        <v>83</v>
      </c>
      <c r="AV156" s="13" t="s">
        <v>83</v>
      </c>
      <c r="AW156" s="13" t="s">
        <v>34</v>
      </c>
      <c r="AX156" s="13" t="s">
        <v>73</v>
      </c>
      <c r="AY156" s="213" t="s">
        <v>172</v>
      </c>
    </row>
    <row r="157" spans="1:65" s="14" customFormat="1">
      <c r="B157" s="214"/>
      <c r="C157" s="215"/>
      <c r="D157" s="204" t="s">
        <v>180</v>
      </c>
      <c r="E157" s="216" t="s">
        <v>21</v>
      </c>
      <c r="F157" s="217" t="s">
        <v>182</v>
      </c>
      <c r="G157" s="215"/>
      <c r="H157" s="218">
        <v>822.38599999999997</v>
      </c>
      <c r="I157" s="219"/>
      <c r="J157" s="215"/>
      <c r="K157" s="215"/>
      <c r="L157" s="220"/>
      <c r="M157" s="221"/>
      <c r="N157" s="222"/>
      <c r="O157" s="222"/>
      <c r="P157" s="222"/>
      <c r="Q157" s="222"/>
      <c r="R157" s="222"/>
      <c r="S157" s="222"/>
      <c r="T157" s="223"/>
      <c r="AT157" s="224" t="s">
        <v>180</v>
      </c>
      <c r="AU157" s="224" t="s">
        <v>83</v>
      </c>
      <c r="AV157" s="14" t="s">
        <v>178</v>
      </c>
      <c r="AW157" s="14" t="s">
        <v>34</v>
      </c>
      <c r="AX157" s="14" t="s">
        <v>81</v>
      </c>
      <c r="AY157" s="224" t="s">
        <v>172</v>
      </c>
    </row>
    <row r="158" spans="1:65" s="2" customFormat="1" ht="24" customHeight="1">
      <c r="A158" s="35"/>
      <c r="B158" s="36"/>
      <c r="C158" s="189" t="s">
        <v>240</v>
      </c>
      <c r="D158" s="189" t="s">
        <v>174</v>
      </c>
      <c r="E158" s="190" t="s">
        <v>408</v>
      </c>
      <c r="F158" s="191" t="s">
        <v>409</v>
      </c>
      <c r="G158" s="192" t="s">
        <v>115</v>
      </c>
      <c r="H158" s="193">
        <v>411.01</v>
      </c>
      <c r="I158" s="194"/>
      <c r="J158" s="195">
        <f>ROUND(I158*H158,2)</f>
        <v>0</v>
      </c>
      <c r="K158" s="191" t="s">
        <v>177</v>
      </c>
      <c r="L158" s="40"/>
      <c r="M158" s="196" t="s">
        <v>21</v>
      </c>
      <c r="N158" s="197" t="s">
        <v>44</v>
      </c>
      <c r="O158" s="65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178</v>
      </c>
      <c r="AT158" s="200" t="s">
        <v>174</v>
      </c>
      <c r="AU158" s="200" t="s">
        <v>83</v>
      </c>
      <c r="AY158" s="18" t="s">
        <v>172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8" t="s">
        <v>81</v>
      </c>
      <c r="BK158" s="201">
        <f>ROUND(I158*H158,2)</f>
        <v>0</v>
      </c>
      <c r="BL158" s="18" t="s">
        <v>178</v>
      </c>
      <c r="BM158" s="200" t="s">
        <v>1321</v>
      </c>
    </row>
    <row r="159" spans="1:65" s="15" customFormat="1">
      <c r="B159" s="225"/>
      <c r="C159" s="226"/>
      <c r="D159" s="204" t="s">
        <v>180</v>
      </c>
      <c r="E159" s="227" t="s">
        <v>21</v>
      </c>
      <c r="F159" s="228" t="s">
        <v>389</v>
      </c>
      <c r="G159" s="226"/>
      <c r="H159" s="227" t="s">
        <v>21</v>
      </c>
      <c r="I159" s="229"/>
      <c r="J159" s="226"/>
      <c r="K159" s="226"/>
      <c r="L159" s="230"/>
      <c r="M159" s="231"/>
      <c r="N159" s="232"/>
      <c r="O159" s="232"/>
      <c r="P159" s="232"/>
      <c r="Q159" s="232"/>
      <c r="R159" s="232"/>
      <c r="S159" s="232"/>
      <c r="T159" s="233"/>
      <c r="AT159" s="234" t="s">
        <v>180</v>
      </c>
      <c r="AU159" s="234" t="s">
        <v>83</v>
      </c>
      <c r="AV159" s="15" t="s">
        <v>81</v>
      </c>
      <c r="AW159" s="15" t="s">
        <v>34</v>
      </c>
      <c r="AX159" s="15" t="s">
        <v>73</v>
      </c>
      <c r="AY159" s="234" t="s">
        <v>172</v>
      </c>
    </row>
    <row r="160" spans="1:65" s="15" customFormat="1">
      <c r="B160" s="225"/>
      <c r="C160" s="226"/>
      <c r="D160" s="204" t="s">
        <v>180</v>
      </c>
      <c r="E160" s="227" t="s">
        <v>21</v>
      </c>
      <c r="F160" s="228" t="s">
        <v>1261</v>
      </c>
      <c r="G160" s="226"/>
      <c r="H160" s="227" t="s">
        <v>21</v>
      </c>
      <c r="I160" s="229"/>
      <c r="J160" s="226"/>
      <c r="K160" s="226"/>
      <c r="L160" s="230"/>
      <c r="M160" s="231"/>
      <c r="N160" s="232"/>
      <c r="O160" s="232"/>
      <c r="P160" s="232"/>
      <c r="Q160" s="232"/>
      <c r="R160" s="232"/>
      <c r="S160" s="232"/>
      <c r="T160" s="233"/>
      <c r="AT160" s="234" t="s">
        <v>180</v>
      </c>
      <c r="AU160" s="234" t="s">
        <v>83</v>
      </c>
      <c r="AV160" s="15" t="s">
        <v>81</v>
      </c>
      <c r="AW160" s="15" t="s">
        <v>34</v>
      </c>
      <c r="AX160" s="15" t="s">
        <v>73</v>
      </c>
      <c r="AY160" s="234" t="s">
        <v>172</v>
      </c>
    </row>
    <row r="161" spans="1:65" s="15" customFormat="1">
      <c r="B161" s="225"/>
      <c r="C161" s="226"/>
      <c r="D161" s="204" t="s">
        <v>180</v>
      </c>
      <c r="E161" s="227" t="s">
        <v>21</v>
      </c>
      <c r="F161" s="228" t="s">
        <v>1306</v>
      </c>
      <c r="G161" s="226"/>
      <c r="H161" s="227" t="s">
        <v>21</v>
      </c>
      <c r="I161" s="229"/>
      <c r="J161" s="226"/>
      <c r="K161" s="226"/>
      <c r="L161" s="230"/>
      <c r="M161" s="231"/>
      <c r="N161" s="232"/>
      <c r="O161" s="232"/>
      <c r="P161" s="232"/>
      <c r="Q161" s="232"/>
      <c r="R161" s="232"/>
      <c r="S161" s="232"/>
      <c r="T161" s="233"/>
      <c r="AT161" s="234" t="s">
        <v>180</v>
      </c>
      <c r="AU161" s="234" t="s">
        <v>83</v>
      </c>
      <c r="AV161" s="15" t="s">
        <v>81</v>
      </c>
      <c r="AW161" s="15" t="s">
        <v>34</v>
      </c>
      <c r="AX161" s="15" t="s">
        <v>73</v>
      </c>
      <c r="AY161" s="234" t="s">
        <v>172</v>
      </c>
    </row>
    <row r="162" spans="1:65" s="13" customFormat="1">
      <c r="B162" s="202"/>
      <c r="C162" s="203"/>
      <c r="D162" s="204" t="s">
        <v>180</v>
      </c>
      <c r="E162" s="205" t="s">
        <v>21</v>
      </c>
      <c r="F162" s="206" t="s">
        <v>1307</v>
      </c>
      <c r="G162" s="203"/>
      <c r="H162" s="207">
        <v>262.572</v>
      </c>
      <c r="I162" s="208"/>
      <c r="J162" s="203"/>
      <c r="K162" s="203"/>
      <c r="L162" s="209"/>
      <c r="M162" s="210"/>
      <c r="N162" s="211"/>
      <c r="O162" s="211"/>
      <c r="P162" s="211"/>
      <c r="Q162" s="211"/>
      <c r="R162" s="211"/>
      <c r="S162" s="211"/>
      <c r="T162" s="212"/>
      <c r="AT162" s="213" t="s">
        <v>180</v>
      </c>
      <c r="AU162" s="213" t="s">
        <v>83</v>
      </c>
      <c r="AV162" s="13" t="s">
        <v>83</v>
      </c>
      <c r="AW162" s="13" t="s">
        <v>34</v>
      </c>
      <c r="AX162" s="13" t="s">
        <v>73</v>
      </c>
      <c r="AY162" s="213" t="s">
        <v>172</v>
      </c>
    </row>
    <row r="163" spans="1:65" s="15" customFormat="1">
      <c r="B163" s="225"/>
      <c r="C163" s="226"/>
      <c r="D163" s="204" t="s">
        <v>180</v>
      </c>
      <c r="E163" s="227" t="s">
        <v>21</v>
      </c>
      <c r="F163" s="228" t="s">
        <v>1304</v>
      </c>
      <c r="G163" s="226"/>
      <c r="H163" s="227" t="s">
        <v>21</v>
      </c>
      <c r="I163" s="229"/>
      <c r="J163" s="226"/>
      <c r="K163" s="226"/>
      <c r="L163" s="230"/>
      <c r="M163" s="231"/>
      <c r="N163" s="232"/>
      <c r="O163" s="232"/>
      <c r="P163" s="232"/>
      <c r="Q163" s="232"/>
      <c r="R163" s="232"/>
      <c r="S163" s="232"/>
      <c r="T163" s="233"/>
      <c r="AT163" s="234" t="s">
        <v>180</v>
      </c>
      <c r="AU163" s="234" t="s">
        <v>83</v>
      </c>
      <c r="AV163" s="15" t="s">
        <v>81</v>
      </c>
      <c r="AW163" s="15" t="s">
        <v>34</v>
      </c>
      <c r="AX163" s="15" t="s">
        <v>73</v>
      </c>
      <c r="AY163" s="234" t="s">
        <v>172</v>
      </c>
    </row>
    <row r="164" spans="1:65" s="13" customFormat="1">
      <c r="B164" s="202"/>
      <c r="C164" s="203"/>
      <c r="D164" s="204" t="s">
        <v>180</v>
      </c>
      <c r="E164" s="205" t="s">
        <v>21</v>
      </c>
      <c r="F164" s="206" t="s">
        <v>1305</v>
      </c>
      <c r="G164" s="203"/>
      <c r="H164" s="207">
        <v>148.43799999999999</v>
      </c>
      <c r="I164" s="208"/>
      <c r="J164" s="203"/>
      <c r="K164" s="203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180</v>
      </c>
      <c r="AU164" s="213" t="s">
        <v>83</v>
      </c>
      <c r="AV164" s="13" t="s">
        <v>83</v>
      </c>
      <c r="AW164" s="13" t="s">
        <v>34</v>
      </c>
      <c r="AX164" s="13" t="s">
        <v>73</v>
      </c>
      <c r="AY164" s="213" t="s">
        <v>172</v>
      </c>
    </row>
    <row r="165" spans="1:65" s="14" customFormat="1">
      <c r="B165" s="214"/>
      <c r="C165" s="215"/>
      <c r="D165" s="204" t="s">
        <v>180</v>
      </c>
      <c r="E165" s="216" t="s">
        <v>21</v>
      </c>
      <c r="F165" s="217" t="s">
        <v>182</v>
      </c>
      <c r="G165" s="215"/>
      <c r="H165" s="218">
        <v>411.01</v>
      </c>
      <c r="I165" s="219"/>
      <c r="J165" s="215"/>
      <c r="K165" s="215"/>
      <c r="L165" s="220"/>
      <c r="M165" s="221"/>
      <c r="N165" s="222"/>
      <c r="O165" s="222"/>
      <c r="P165" s="222"/>
      <c r="Q165" s="222"/>
      <c r="R165" s="222"/>
      <c r="S165" s="222"/>
      <c r="T165" s="223"/>
      <c r="AT165" s="224" t="s">
        <v>180</v>
      </c>
      <c r="AU165" s="224" t="s">
        <v>83</v>
      </c>
      <c r="AV165" s="14" t="s">
        <v>178</v>
      </c>
      <c r="AW165" s="14" t="s">
        <v>34</v>
      </c>
      <c r="AX165" s="14" t="s">
        <v>81</v>
      </c>
      <c r="AY165" s="224" t="s">
        <v>172</v>
      </c>
    </row>
    <row r="166" spans="1:65" s="2" customFormat="1" ht="24" customHeight="1">
      <c r="A166" s="35"/>
      <c r="B166" s="36"/>
      <c r="C166" s="189" t="s">
        <v>8</v>
      </c>
      <c r="D166" s="189" t="s">
        <v>174</v>
      </c>
      <c r="E166" s="190" t="s">
        <v>423</v>
      </c>
      <c r="F166" s="191" t="s">
        <v>424</v>
      </c>
      <c r="G166" s="192" t="s">
        <v>115</v>
      </c>
      <c r="H166" s="193">
        <v>0.183</v>
      </c>
      <c r="I166" s="194"/>
      <c r="J166" s="195">
        <f>ROUND(I166*H166,2)</f>
        <v>0</v>
      </c>
      <c r="K166" s="191" t="s">
        <v>177</v>
      </c>
      <c r="L166" s="40"/>
      <c r="M166" s="196" t="s">
        <v>21</v>
      </c>
      <c r="N166" s="197" t="s">
        <v>44</v>
      </c>
      <c r="O166" s="65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178</v>
      </c>
      <c r="AT166" s="200" t="s">
        <v>174</v>
      </c>
      <c r="AU166" s="200" t="s">
        <v>83</v>
      </c>
      <c r="AY166" s="18" t="s">
        <v>172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8" t="s">
        <v>81</v>
      </c>
      <c r="BK166" s="201">
        <f>ROUND(I166*H166,2)</f>
        <v>0</v>
      </c>
      <c r="BL166" s="18" t="s">
        <v>178</v>
      </c>
      <c r="BM166" s="200" t="s">
        <v>1322</v>
      </c>
    </row>
    <row r="167" spans="1:65" s="15" customFormat="1">
      <c r="B167" s="225"/>
      <c r="C167" s="226"/>
      <c r="D167" s="204" t="s">
        <v>180</v>
      </c>
      <c r="E167" s="227" t="s">
        <v>21</v>
      </c>
      <c r="F167" s="228" t="s">
        <v>1311</v>
      </c>
      <c r="G167" s="226"/>
      <c r="H167" s="227" t="s">
        <v>21</v>
      </c>
      <c r="I167" s="229"/>
      <c r="J167" s="226"/>
      <c r="K167" s="226"/>
      <c r="L167" s="230"/>
      <c r="M167" s="231"/>
      <c r="N167" s="232"/>
      <c r="O167" s="232"/>
      <c r="P167" s="232"/>
      <c r="Q167" s="232"/>
      <c r="R167" s="232"/>
      <c r="S167" s="232"/>
      <c r="T167" s="233"/>
      <c r="AT167" s="234" t="s">
        <v>180</v>
      </c>
      <c r="AU167" s="234" t="s">
        <v>83</v>
      </c>
      <c r="AV167" s="15" t="s">
        <v>81</v>
      </c>
      <c r="AW167" s="15" t="s">
        <v>34</v>
      </c>
      <c r="AX167" s="15" t="s">
        <v>73</v>
      </c>
      <c r="AY167" s="234" t="s">
        <v>172</v>
      </c>
    </row>
    <row r="168" spans="1:65" s="13" customFormat="1">
      <c r="B168" s="202"/>
      <c r="C168" s="203"/>
      <c r="D168" s="204" t="s">
        <v>180</v>
      </c>
      <c r="E168" s="205" t="s">
        <v>21</v>
      </c>
      <c r="F168" s="206" t="s">
        <v>1312</v>
      </c>
      <c r="G168" s="203"/>
      <c r="H168" s="207">
        <v>0.183</v>
      </c>
      <c r="I168" s="208"/>
      <c r="J168" s="203"/>
      <c r="K168" s="203"/>
      <c r="L168" s="209"/>
      <c r="M168" s="210"/>
      <c r="N168" s="211"/>
      <c r="O168" s="211"/>
      <c r="P168" s="211"/>
      <c r="Q168" s="211"/>
      <c r="R168" s="211"/>
      <c r="S168" s="211"/>
      <c r="T168" s="212"/>
      <c r="AT168" s="213" t="s">
        <v>180</v>
      </c>
      <c r="AU168" s="213" t="s">
        <v>83</v>
      </c>
      <c r="AV168" s="13" t="s">
        <v>83</v>
      </c>
      <c r="AW168" s="13" t="s">
        <v>34</v>
      </c>
      <c r="AX168" s="13" t="s">
        <v>73</v>
      </c>
      <c r="AY168" s="213" t="s">
        <v>172</v>
      </c>
    </row>
    <row r="169" spans="1:65" s="14" customFormat="1">
      <c r="B169" s="214"/>
      <c r="C169" s="215"/>
      <c r="D169" s="204" t="s">
        <v>180</v>
      </c>
      <c r="E169" s="216" t="s">
        <v>21</v>
      </c>
      <c r="F169" s="217" t="s">
        <v>182</v>
      </c>
      <c r="G169" s="215"/>
      <c r="H169" s="218">
        <v>0.183</v>
      </c>
      <c r="I169" s="219"/>
      <c r="J169" s="215"/>
      <c r="K169" s="215"/>
      <c r="L169" s="220"/>
      <c r="M169" s="221"/>
      <c r="N169" s="222"/>
      <c r="O169" s="222"/>
      <c r="P169" s="222"/>
      <c r="Q169" s="222"/>
      <c r="R169" s="222"/>
      <c r="S169" s="222"/>
      <c r="T169" s="223"/>
      <c r="AT169" s="224" t="s">
        <v>180</v>
      </c>
      <c r="AU169" s="224" t="s">
        <v>83</v>
      </c>
      <c r="AV169" s="14" t="s">
        <v>178</v>
      </c>
      <c r="AW169" s="14" t="s">
        <v>34</v>
      </c>
      <c r="AX169" s="14" t="s">
        <v>81</v>
      </c>
      <c r="AY169" s="224" t="s">
        <v>172</v>
      </c>
    </row>
    <row r="170" spans="1:65" s="2" customFormat="1" ht="24" customHeight="1">
      <c r="A170" s="35"/>
      <c r="B170" s="36"/>
      <c r="C170" s="189" t="s">
        <v>248</v>
      </c>
      <c r="D170" s="189" t="s">
        <v>174</v>
      </c>
      <c r="E170" s="190" t="s">
        <v>1323</v>
      </c>
      <c r="F170" s="191" t="s">
        <v>1324</v>
      </c>
      <c r="G170" s="192" t="s">
        <v>125</v>
      </c>
      <c r="H170" s="193">
        <v>742.19</v>
      </c>
      <c r="I170" s="194"/>
      <c r="J170" s="195">
        <f>ROUND(I170*H170,2)</f>
        <v>0</v>
      </c>
      <c r="K170" s="191" t="s">
        <v>177</v>
      </c>
      <c r="L170" s="40"/>
      <c r="M170" s="196" t="s">
        <v>21</v>
      </c>
      <c r="N170" s="197" t="s">
        <v>44</v>
      </c>
      <c r="O170" s="65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178</v>
      </c>
      <c r="AT170" s="200" t="s">
        <v>174</v>
      </c>
      <c r="AU170" s="200" t="s">
        <v>83</v>
      </c>
      <c r="AY170" s="18" t="s">
        <v>172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8" t="s">
        <v>81</v>
      </c>
      <c r="BK170" s="201">
        <f>ROUND(I170*H170,2)</f>
        <v>0</v>
      </c>
      <c r="BL170" s="18" t="s">
        <v>178</v>
      </c>
      <c r="BM170" s="200" t="s">
        <v>1325</v>
      </c>
    </row>
    <row r="171" spans="1:65" s="15" customFormat="1">
      <c r="B171" s="225"/>
      <c r="C171" s="226"/>
      <c r="D171" s="204" t="s">
        <v>180</v>
      </c>
      <c r="E171" s="227" t="s">
        <v>21</v>
      </c>
      <c r="F171" s="228" t="s">
        <v>1261</v>
      </c>
      <c r="G171" s="226"/>
      <c r="H171" s="227" t="s">
        <v>21</v>
      </c>
      <c r="I171" s="229"/>
      <c r="J171" s="226"/>
      <c r="K171" s="226"/>
      <c r="L171" s="230"/>
      <c r="M171" s="231"/>
      <c r="N171" s="232"/>
      <c r="O171" s="232"/>
      <c r="P171" s="232"/>
      <c r="Q171" s="232"/>
      <c r="R171" s="232"/>
      <c r="S171" s="232"/>
      <c r="T171" s="233"/>
      <c r="AT171" s="234" t="s">
        <v>180</v>
      </c>
      <c r="AU171" s="234" t="s">
        <v>83</v>
      </c>
      <c r="AV171" s="15" t="s">
        <v>81</v>
      </c>
      <c r="AW171" s="15" t="s">
        <v>34</v>
      </c>
      <c r="AX171" s="15" t="s">
        <v>73</v>
      </c>
      <c r="AY171" s="234" t="s">
        <v>172</v>
      </c>
    </row>
    <row r="172" spans="1:65" s="15" customFormat="1">
      <c r="B172" s="225"/>
      <c r="C172" s="226"/>
      <c r="D172" s="204" t="s">
        <v>180</v>
      </c>
      <c r="E172" s="227" t="s">
        <v>21</v>
      </c>
      <c r="F172" s="228" t="s">
        <v>1304</v>
      </c>
      <c r="G172" s="226"/>
      <c r="H172" s="227" t="s">
        <v>21</v>
      </c>
      <c r="I172" s="229"/>
      <c r="J172" s="226"/>
      <c r="K172" s="226"/>
      <c r="L172" s="230"/>
      <c r="M172" s="231"/>
      <c r="N172" s="232"/>
      <c r="O172" s="232"/>
      <c r="P172" s="232"/>
      <c r="Q172" s="232"/>
      <c r="R172" s="232"/>
      <c r="S172" s="232"/>
      <c r="T172" s="233"/>
      <c r="AT172" s="234" t="s">
        <v>180</v>
      </c>
      <c r="AU172" s="234" t="s">
        <v>83</v>
      </c>
      <c r="AV172" s="15" t="s">
        <v>81</v>
      </c>
      <c r="AW172" s="15" t="s">
        <v>34</v>
      </c>
      <c r="AX172" s="15" t="s">
        <v>73</v>
      </c>
      <c r="AY172" s="234" t="s">
        <v>172</v>
      </c>
    </row>
    <row r="173" spans="1:65" s="13" customFormat="1">
      <c r="B173" s="202"/>
      <c r="C173" s="203"/>
      <c r="D173" s="204" t="s">
        <v>180</v>
      </c>
      <c r="E173" s="205" t="s">
        <v>21</v>
      </c>
      <c r="F173" s="206" t="s">
        <v>1326</v>
      </c>
      <c r="G173" s="203"/>
      <c r="H173" s="207">
        <v>742.19</v>
      </c>
      <c r="I173" s="208"/>
      <c r="J173" s="203"/>
      <c r="K173" s="203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180</v>
      </c>
      <c r="AU173" s="213" t="s">
        <v>83</v>
      </c>
      <c r="AV173" s="13" t="s">
        <v>83</v>
      </c>
      <c r="AW173" s="13" t="s">
        <v>34</v>
      </c>
      <c r="AX173" s="13" t="s">
        <v>73</v>
      </c>
      <c r="AY173" s="213" t="s">
        <v>172</v>
      </c>
    </row>
    <row r="174" spans="1:65" s="14" customFormat="1">
      <c r="B174" s="214"/>
      <c r="C174" s="215"/>
      <c r="D174" s="204" t="s">
        <v>180</v>
      </c>
      <c r="E174" s="216" t="s">
        <v>21</v>
      </c>
      <c r="F174" s="217" t="s">
        <v>182</v>
      </c>
      <c r="G174" s="215"/>
      <c r="H174" s="218">
        <v>742.19</v>
      </c>
      <c r="I174" s="219"/>
      <c r="J174" s="215"/>
      <c r="K174" s="215"/>
      <c r="L174" s="220"/>
      <c r="M174" s="221"/>
      <c r="N174" s="222"/>
      <c r="O174" s="222"/>
      <c r="P174" s="222"/>
      <c r="Q174" s="222"/>
      <c r="R174" s="222"/>
      <c r="S174" s="222"/>
      <c r="T174" s="223"/>
      <c r="AT174" s="224" t="s">
        <v>180</v>
      </c>
      <c r="AU174" s="224" t="s">
        <v>83</v>
      </c>
      <c r="AV174" s="14" t="s">
        <v>178</v>
      </c>
      <c r="AW174" s="14" t="s">
        <v>34</v>
      </c>
      <c r="AX174" s="14" t="s">
        <v>81</v>
      </c>
      <c r="AY174" s="224" t="s">
        <v>172</v>
      </c>
    </row>
    <row r="175" spans="1:65" s="2" customFormat="1" ht="24" customHeight="1">
      <c r="A175" s="35"/>
      <c r="B175" s="36"/>
      <c r="C175" s="189" t="s">
        <v>253</v>
      </c>
      <c r="D175" s="189" t="s">
        <v>174</v>
      </c>
      <c r="E175" s="190" t="s">
        <v>1327</v>
      </c>
      <c r="F175" s="191" t="s">
        <v>1328</v>
      </c>
      <c r="G175" s="192" t="s">
        <v>125</v>
      </c>
      <c r="H175" s="193">
        <v>457.73</v>
      </c>
      <c r="I175" s="194"/>
      <c r="J175" s="195">
        <f>ROUND(I175*H175,2)</f>
        <v>0</v>
      </c>
      <c r="K175" s="191" t="s">
        <v>177</v>
      </c>
      <c r="L175" s="40"/>
      <c r="M175" s="196" t="s">
        <v>21</v>
      </c>
      <c r="N175" s="197" t="s">
        <v>44</v>
      </c>
      <c r="O175" s="65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178</v>
      </c>
      <c r="AT175" s="200" t="s">
        <v>174</v>
      </c>
      <c r="AU175" s="200" t="s">
        <v>83</v>
      </c>
      <c r="AY175" s="18" t="s">
        <v>172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81</v>
      </c>
      <c r="BK175" s="201">
        <f>ROUND(I175*H175,2)</f>
        <v>0</v>
      </c>
      <c r="BL175" s="18" t="s">
        <v>178</v>
      </c>
      <c r="BM175" s="200" t="s">
        <v>1329</v>
      </c>
    </row>
    <row r="176" spans="1:65" s="15" customFormat="1">
      <c r="B176" s="225"/>
      <c r="C176" s="226"/>
      <c r="D176" s="204" t="s">
        <v>180</v>
      </c>
      <c r="E176" s="227" t="s">
        <v>21</v>
      </c>
      <c r="F176" s="228" t="s">
        <v>1261</v>
      </c>
      <c r="G176" s="226"/>
      <c r="H176" s="227" t="s">
        <v>21</v>
      </c>
      <c r="I176" s="229"/>
      <c r="J176" s="226"/>
      <c r="K176" s="226"/>
      <c r="L176" s="230"/>
      <c r="M176" s="231"/>
      <c r="N176" s="232"/>
      <c r="O176" s="232"/>
      <c r="P176" s="232"/>
      <c r="Q176" s="232"/>
      <c r="R176" s="232"/>
      <c r="S176" s="232"/>
      <c r="T176" s="233"/>
      <c r="AT176" s="234" t="s">
        <v>180</v>
      </c>
      <c r="AU176" s="234" t="s">
        <v>83</v>
      </c>
      <c r="AV176" s="15" t="s">
        <v>81</v>
      </c>
      <c r="AW176" s="15" t="s">
        <v>34</v>
      </c>
      <c r="AX176" s="15" t="s">
        <v>73</v>
      </c>
      <c r="AY176" s="234" t="s">
        <v>172</v>
      </c>
    </row>
    <row r="177" spans="1:65" s="15" customFormat="1">
      <c r="B177" s="225"/>
      <c r="C177" s="226"/>
      <c r="D177" s="204" t="s">
        <v>180</v>
      </c>
      <c r="E177" s="227" t="s">
        <v>21</v>
      </c>
      <c r="F177" s="228" t="s">
        <v>1276</v>
      </c>
      <c r="G177" s="226"/>
      <c r="H177" s="227" t="s">
        <v>21</v>
      </c>
      <c r="I177" s="229"/>
      <c r="J177" s="226"/>
      <c r="K177" s="226"/>
      <c r="L177" s="230"/>
      <c r="M177" s="231"/>
      <c r="N177" s="232"/>
      <c r="O177" s="232"/>
      <c r="P177" s="232"/>
      <c r="Q177" s="232"/>
      <c r="R177" s="232"/>
      <c r="S177" s="232"/>
      <c r="T177" s="233"/>
      <c r="AT177" s="234" t="s">
        <v>180</v>
      </c>
      <c r="AU177" s="234" t="s">
        <v>83</v>
      </c>
      <c r="AV177" s="15" t="s">
        <v>81</v>
      </c>
      <c r="AW177" s="15" t="s">
        <v>34</v>
      </c>
      <c r="AX177" s="15" t="s">
        <v>73</v>
      </c>
      <c r="AY177" s="234" t="s">
        <v>172</v>
      </c>
    </row>
    <row r="178" spans="1:65" s="13" customFormat="1">
      <c r="B178" s="202"/>
      <c r="C178" s="203"/>
      <c r="D178" s="204" t="s">
        <v>180</v>
      </c>
      <c r="E178" s="205" t="s">
        <v>21</v>
      </c>
      <c r="F178" s="206" t="s">
        <v>1277</v>
      </c>
      <c r="G178" s="203"/>
      <c r="H178" s="207">
        <v>457.73</v>
      </c>
      <c r="I178" s="208"/>
      <c r="J178" s="203"/>
      <c r="K178" s="203"/>
      <c r="L178" s="209"/>
      <c r="M178" s="210"/>
      <c r="N178" s="211"/>
      <c r="O178" s="211"/>
      <c r="P178" s="211"/>
      <c r="Q178" s="211"/>
      <c r="R178" s="211"/>
      <c r="S178" s="211"/>
      <c r="T178" s="212"/>
      <c r="AT178" s="213" t="s">
        <v>180</v>
      </c>
      <c r="AU178" s="213" t="s">
        <v>83</v>
      </c>
      <c r="AV178" s="13" t="s">
        <v>83</v>
      </c>
      <c r="AW178" s="13" t="s">
        <v>34</v>
      </c>
      <c r="AX178" s="13" t="s">
        <v>73</v>
      </c>
      <c r="AY178" s="213" t="s">
        <v>172</v>
      </c>
    </row>
    <row r="179" spans="1:65" s="14" customFormat="1">
      <c r="B179" s="214"/>
      <c r="C179" s="215"/>
      <c r="D179" s="204" t="s">
        <v>180</v>
      </c>
      <c r="E179" s="216" t="s">
        <v>21</v>
      </c>
      <c r="F179" s="217" t="s">
        <v>182</v>
      </c>
      <c r="G179" s="215"/>
      <c r="H179" s="218">
        <v>457.73</v>
      </c>
      <c r="I179" s="219"/>
      <c r="J179" s="215"/>
      <c r="K179" s="215"/>
      <c r="L179" s="220"/>
      <c r="M179" s="221"/>
      <c r="N179" s="222"/>
      <c r="O179" s="222"/>
      <c r="P179" s="222"/>
      <c r="Q179" s="222"/>
      <c r="R179" s="222"/>
      <c r="S179" s="222"/>
      <c r="T179" s="223"/>
      <c r="AT179" s="224" t="s">
        <v>180</v>
      </c>
      <c r="AU179" s="224" t="s">
        <v>83</v>
      </c>
      <c r="AV179" s="14" t="s">
        <v>178</v>
      </c>
      <c r="AW179" s="14" t="s">
        <v>34</v>
      </c>
      <c r="AX179" s="14" t="s">
        <v>81</v>
      </c>
      <c r="AY179" s="224" t="s">
        <v>172</v>
      </c>
    </row>
    <row r="180" spans="1:65" s="2" customFormat="1" ht="16.5" customHeight="1">
      <c r="A180" s="35"/>
      <c r="B180" s="36"/>
      <c r="C180" s="235" t="s">
        <v>257</v>
      </c>
      <c r="D180" s="235" t="s">
        <v>416</v>
      </c>
      <c r="E180" s="236" t="s">
        <v>1330</v>
      </c>
      <c r="F180" s="237" t="s">
        <v>1331</v>
      </c>
      <c r="G180" s="238" t="s">
        <v>419</v>
      </c>
      <c r="H180" s="239">
        <v>36.618000000000002</v>
      </c>
      <c r="I180" s="240"/>
      <c r="J180" s="241">
        <f>ROUND(I180*H180,2)</f>
        <v>0</v>
      </c>
      <c r="K180" s="237" t="s">
        <v>177</v>
      </c>
      <c r="L180" s="242"/>
      <c r="M180" s="243" t="s">
        <v>21</v>
      </c>
      <c r="N180" s="244" t="s">
        <v>44</v>
      </c>
      <c r="O180" s="65"/>
      <c r="P180" s="198">
        <f>O180*H180</f>
        <v>0</v>
      </c>
      <c r="Q180" s="198">
        <v>0</v>
      </c>
      <c r="R180" s="198">
        <f>Q180*H180</f>
        <v>0</v>
      </c>
      <c r="S180" s="198">
        <v>0</v>
      </c>
      <c r="T180" s="19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0" t="s">
        <v>214</v>
      </c>
      <c r="AT180" s="200" t="s">
        <v>416</v>
      </c>
      <c r="AU180" s="200" t="s">
        <v>83</v>
      </c>
      <c r="AY180" s="18" t="s">
        <v>172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8" t="s">
        <v>81</v>
      </c>
      <c r="BK180" s="201">
        <f>ROUND(I180*H180,2)</f>
        <v>0</v>
      </c>
      <c r="BL180" s="18" t="s">
        <v>178</v>
      </c>
      <c r="BM180" s="200" t="s">
        <v>1332</v>
      </c>
    </row>
    <row r="181" spans="1:65" s="13" customFormat="1">
      <c r="B181" s="202"/>
      <c r="C181" s="203"/>
      <c r="D181" s="204" t="s">
        <v>180</v>
      </c>
      <c r="E181" s="205" t="s">
        <v>21</v>
      </c>
      <c r="F181" s="206" t="s">
        <v>1333</v>
      </c>
      <c r="G181" s="203"/>
      <c r="H181" s="207">
        <v>36.618000000000002</v>
      </c>
      <c r="I181" s="208"/>
      <c r="J181" s="203"/>
      <c r="K181" s="203"/>
      <c r="L181" s="209"/>
      <c r="M181" s="210"/>
      <c r="N181" s="211"/>
      <c r="O181" s="211"/>
      <c r="P181" s="211"/>
      <c r="Q181" s="211"/>
      <c r="R181" s="211"/>
      <c r="S181" s="211"/>
      <c r="T181" s="212"/>
      <c r="AT181" s="213" t="s">
        <v>180</v>
      </c>
      <c r="AU181" s="213" t="s">
        <v>83</v>
      </c>
      <c r="AV181" s="13" t="s">
        <v>83</v>
      </c>
      <c r="AW181" s="13" t="s">
        <v>34</v>
      </c>
      <c r="AX181" s="13" t="s">
        <v>73</v>
      </c>
      <c r="AY181" s="213" t="s">
        <v>172</v>
      </c>
    </row>
    <row r="182" spans="1:65" s="14" customFormat="1">
      <c r="B182" s="214"/>
      <c r="C182" s="215"/>
      <c r="D182" s="204" t="s">
        <v>180</v>
      </c>
      <c r="E182" s="216" t="s">
        <v>21</v>
      </c>
      <c r="F182" s="217" t="s">
        <v>182</v>
      </c>
      <c r="G182" s="215"/>
      <c r="H182" s="218">
        <v>36.618000000000002</v>
      </c>
      <c r="I182" s="219"/>
      <c r="J182" s="215"/>
      <c r="K182" s="215"/>
      <c r="L182" s="220"/>
      <c r="M182" s="221"/>
      <c r="N182" s="222"/>
      <c r="O182" s="222"/>
      <c r="P182" s="222"/>
      <c r="Q182" s="222"/>
      <c r="R182" s="222"/>
      <c r="S182" s="222"/>
      <c r="T182" s="223"/>
      <c r="AT182" s="224" t="s">
        <v>180</v>
      </c>
      <c r="AU182" s="224" t="s">
        <v>83</v>
      </c>
      <c r="AV182" s="14" t="s">
        <v>178</v>
      </c>
      <c r="AW182" s="14" t="s">
        <v>34</v>
      </c>
      <c r="AX182" s="14" t="s">
        <v>81</v>
      </c>
      <c r="AY182" s="224" t="s">
        <v>172</v>
      </c>
    </row>
    <row r="183" spans="1:65" s="2" customFormat="1" ht="24" customHeight="1">
      <c r="A183" s="35"/>
      <c r="B183" s="36"/>
      <c r="C183" s="189" t="s">
        <v>265</v>
      </c>
      <c r="D183" s="189" t="s">
        <v>174</v>
      </c>
      <c r="E183" s="190" t="s">
        <v>455</v>
      </c>
      <c r="F183" s="191" t="s">
        <v>456</v>
      </c>
      <c r="G183" s="192" t="s">
        <v>125</v>
      </c>
      <c r="H183" s="193">
        <v>875.24</v>
      </c>
      <c r="I183" s="194"/>
      <c r="J183" s="195">
        <f>ROUND(I183*H183,2)</f>
        <v>0</v>
      </c>
      <c r="K183" s="191" t="s">
        <v>177</v>
      </c>
      <c r="L183" s="40"/>
      <c r="M183" s="196" t="s">
        <v>21</v>
      </c>
      <c r="N183" s="197" t="s">
        <v>44</v>
      </c>
      <c r="O183" s="65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178</v>
      </c>
      <c r="AT183" s="200" t="s">
        <v>174</v>
      </c>
      <c r="AU183" s="200" t="s">
        <v>83</v>
      </c>
      <c r="AY183" s="18" t="s">
        <v>172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8" t="s">
        <v>81</v>
      </c>
      <c r="BK183" s="201">
        <f>ROUND(I183*H183,2)</f>
        <v>0</v>
      </c>
      <c r="BL183" s="18" t="s">
        <v>178</v>
      </c>
      <c r="BM183" s="200" t="s">
        <v>1334</v>
      </c>
    </row>
    <row r="184" spans="1:65" s="15" customFormat="1">
      <c r="B184" s="225"/>
      <c r="C184" s="226"/>
      <c r="D184" s="204" t="s">
        <v>180</v>
      </c>
      <c r="E184" s="227" t="s">
        <v>21</v>
      </c>
      <c r="F184" s="228" t="s">
        <v>1261</v>
      </c>
      <c r="G184" s="226"/>
      <c r="H184" s="227" t="s">
        <v>21</v>
      </c>
      <c r="I184" s="229"/>
      <c r="J184" s="226"/>
      <c r="K184" s="226"/>
      <c r="L184" s="230"/>
      <c r="M184" s="231"/>
      <c r="N184" s="232"/>
      <c r="O184" s="232"/>
      <c r="P184" s="232"/>
      <c r="Q184" s="232"/>
      <c r="R184" s="232"/>
      <c r="S184" s="232"/>
      <c r="T184" s="233"/>
      <c r="AT184" s="234" t="s">
        <v>180</v>
      </c>
      <c r="AU184" s="234" t="s">
        <v>83</v>
      </c>
      <c r="AV184" s="15" t="s">
        <v>81</v>
      </c>
      <c r="AW184" s="15" t="s">
        <v>34</v>
      </c>
      <c r="AX184" s="15" t="s">
        <v>73</v>
      </c>
      <c r="AY184" s="234" t="s">
        <v>172</v>
      </c>
    </row>
    <row r="185" spans="1:65" s="15" customFormat="1">
      <c r="B185" s="225"/>
      <c r="C185" s="226"/>
      <c r="D185" s="204" t="s">
        <v>180</v>
      </c>
      <c r="E185" s="227" t="s">
        <v>21</v>
      </c>
      <c r="F185" s="228" t="s">
        <v>1306</v>
      </c>
      <c r="G185" s="226"/>
      <c r="H185" s="227" t="s">
        <v>21</v>
      </c>
      <c r="I185" s="229"/>
      <c r="J185" s="226"/>
      <c r="K185" s="226"/>
      <c r="L185" s="230"/>
      <c r="M185" s="231"/>
      <c r="N185" s="232"/>
      <c r="O185" s="232"/>
      <c r="P185" s="232"/>
      <c r="Q185" s="232"/>
      <c r="R185" s="232"/>
      <c r="S185" s="232"/>
      <c r="T185" s="233"/>
      <c r="AT185" s="234" t="s">
        <v>180</v>
      </c>
      <c r="AU185" s="234" t="s">
        <v>83</v>
      </c>
      <c r="AV185" s="15" t="s">
        <v>81</v>
      </c>
      <c r="AW185" s="15" t="s">
        <v>34</v>
      </c>
      <c r="AX185" s="15" t="s">
        <v>73</v>
      </c>
      <c r="AY185" s="234" t="s">
        <v>172</v>
      </c>
    </row>
    <row r="186" spans="1:65" s="13" customFormat="1">
      <c r="B186" s="202"/>
      <c r="C186" s="203"/>
      <c r="D186" s="204" t="s">
        <v>180</v>
      </c>
      <c r="E186" s="205" t="s">
        <v>21</v>
      </c>
      <c r="F186" s="206" t="s">
        <v>1335</v>
      </c>
      <c r="G186" s="203"/>
      <c r="H186" s="207">
        <v>875.24</v>
      </c>
      <c r="I186" s="208"/>
      <c r="J186" s="203"/>
      <c r="K186" s="203"/>
      <c r="L186" s="209"/>
      <c r="M186" s="210"/>
      <c r="N186" s="211"/>
      <c r="O186" s="211"/>
      <c r="P186" s="211"/>
      <c r="Q186" s="211"/>
      <c r="R186" s="211"/>
      <c r="S186" s="211"/>
      <c r="T186" s="212"/>
      <c r="AT186" s="213" t="s">
        <v>180</v>
      </c>
      <c r="AU186" s="213" t="s">
        <v>83</v>
      </c>
      <c r="AV186" s="13" t="s">
        <v>83</v>
      </c>
      <c r="AW186" s="13" t="s">
        <v>34</v>
      </c>
      <c r="AX186" s="13" t="s">
        <v>73</v>
      </c>
      <c r="AY186" s="213" t="s">
        <v>172</v>
      </c>
    </row>
    <row r="187" spans="1:65" s="14" customFormat="1">
      <c r="B187" s="214"/>
      <c r="C187" s="215"/>
      <c r="D187" s="204" t="s">
        <v>180</v>
      </c>
      <c r="E187" s="216" t="s">
        <v>21</v>
      </c>
      <c r="F187" s="217" t="s">
        <v>182</v>
      </c>
      <c r="G187" s="215"/>
      <c r="H187" s="218">
        <v>875.24</v>
      </c>
      <c r="I187" s="219"/>
      <c r="J187" s="215"/>
      <c r="K187" s="215"/>
      <c r="L187" s="220"/>
      <c r="M187" s="221"/>
      <c r="N187" s="222"/>
      <c r="O187" s="222"/>
      <c r="P187" s="222"/>
      <c r="Q187" s="222"/>
      <c r="R187" s="222"/>
      <c r="S187" s="222"/>
      <c r="T187" s="223"/>
      <c r="AT187" s="224" t="s">
        <v>180</v>
      </c>
      <c r="AU187" s="224" t="s">
        <v>83</v>
      </c>
      <c r="AV187" s="14" t="s">
        <v>178</v>
      </c>
      <c r="AW187" s="14" t="s">
        <v>34</v>
      </c>
      <c r="AX187" s="14" t="s">
        <v>81</v>
      </c>
      <c r="AY187" s="224" t="s">
        <v>172</v>
      </c>
    </row>
    <row r="188" spans="1:65" s="2" customFormat="1" ht="24" customHeight="1">
      <c r="A188" s="35"/>
      <c r="B188" s="36"/>
      <c r="C188" s="189" t="s">
        <v>272</v>
      </c>
      <c r="D188" s="189" t="s">
        <v>174</v>
      </c>
      <c r="E188" s="190" t="s">
        <v>1336</v>
      </c>
      <c r="F188" s="191" t="s">
        <v>1337</v>
      </c>
      <c r="G188" s="192" t="s">
        <v>125</v>
      </c>
      <c r="H188" s="193">
        <v>742.19</v>
      </c>
      <c r="I188" s="194"/>
      <c r="J188" s="195">
        <f>ROUND(I188*H188,2)</f>
        <v>0</v>
      </c>
      <c r="K188" s="191" t="s">
        <v>177</v>
      </c>
      <c r="L188" s="40"/>
      <c r="M188" s="196" t="s">
        <v>21</v>
      </c>
      <c r="N188" s="197" t="s">
        <v>44</v>
      </c>
      <c r="O188" s="65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178</v>
      </c>
      <c r="AT188" s="200" t="s">
        <v>174</v>
      </c>
      <c r="AU188" s="200" t="s">
        <v>83</v>
      </c>
      <c r="AY188" s="18" t="s">
        <v>172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81</v>
      </c>
      <c r="BK188" s="201">
        <f>ROUND(I188*H188,2)</f>
        <v>0</v>
      </c>
      <c r="BL188" s="18" t="s">
        <v>178</v>
      </c>
      <c r="BM188" s="200" t="s">
        <v>1338</v>
      </c>
    </row>
    <row r="189" spans="1:65" s="15" customFormat="1">
      <c r="B189" s="225"/>
      <c r="C189" s="226"/>
      <c r="D189" s="204" t="s">
        <v>180</v>
      </c>
      <c r="E189" s="227" t="s">
        <v>21</v>
      </c>
      <c r="F189" s="228" t="s">
        <v>1261</v>
      </c>
      <c r="G189" s="226"/>
      <c r="H189" s="227" t="s">
        <v>21</v>
      </c>
      <c r="I189" s="229"/>
      <c r="J189" s="226"/>
      <c r="K189" s="226"/>
      <c r="L189" s="230"/>
      <c r="M189" s="231"/>
      <c r="N189" s="232"/>
      <c r="O189" s="232"/>
      <c r="P189" s="232"/>
      <c r="Q189" s="232"/>
      <c r="R189" s="232"/>
      <c r="S189" s="232"/>
      <c r="T189" s="233"/>
      <c r="AT189" s="234" t="s">
        <v>180</v>
      </c>
      <c r="AU189" s="234" t="s">
        <v>83</v>
      </c>
      <c r="AV189" s="15" t="s">
        <v>81</v>
      </c>
      <c r="AW189" s="15" t="s">
        <v>34</v>
      </c>
      <c r="AX189" s="15" t="s">
        <v>73</v>
      </c>
      <c r="AY189" s="234" t="s">
        <v>172</v>
      </c>
    </row>
    <row r="190" spans="1:65" s="15" customFormat="1">
      <c r="B190" s="225"/>
      <c r="C190" s="226"/>
      <c r="D190" s="204" t="s">
        <v>180</v>
      </c>
      <c r="E190" s="227" t="s">
        <v>21</v>
      </c>
      <c r="F190" s="228" t="s">
        <v>1304</v>
      </c>
      <c r="G190" s="226"/>
      <c r="H190" s="227" t="s">
        <v>21</v>
      </c>
      <c r="I190" s="229"/>
      <c r="J190" s="226"/>
      <c r="K190" s="226"/>
      <c r="L190" s="230"/>
      <c r="M190" s="231"/>
      <c r="N190" s="232"/>
      <c r="O190" s="232"/>
      <c r="P190" s="232"/>
      <c r="Q190" s="232"/>
      <c r="R190" s="232"/>
      <c r="S190" s="232"/>
      <c r="T190" s="233"/>
      <c r="AT190" s="234" t="s">
        <v>180</v>
      </c>
      <c r="AU190" s="234" t="s">
        <v>83</v>
      </c>
      <c r="AV190" s="15" t="s">
        <v>81</v>
      </c>
      <c r="AW190" s="15" t="s">
        <v>34</v>
      </c>
      <c r="AX190" s="15" t="s">
        <v>73</v>
      </c>
      <c r="AY190" s="234" t="s">
        <v>172</v>
      </c>
    </row>
    <row r="191" spans="1:65" s="13" customFormat="1">
      <c r="B191" s="202"/>
      <c r="C191" s="203"/>
      <c r="D191" s="204" t="s">
        <v>180</v>
      </c>
      <c r="E191" s="205" t="s">
        <v>21</v>
      </c>
      <c r="F191" s="206" t="s">
        <v>1326</v>
      </c>
      <c r="G191" s="203"/>
      <c r="H191" s="207">
        <v>742.19</v>
      </c>
      <c r="I191" s="208"/>
      <c r="J191" s="203"/>
      <c r="K191" s="203"/>
      <c r="L191" s="209"/>
      <c r="M191" s="210"/>
      <c r="N191" s="211"/>
      <c r="O191" s="211"/>
      <c r="P191" s="211"/>
      <c r="Q191" s="211"/>
      <c r="R191" s="211"/>
      <c r="S191" s="211"/>
      <c r="T191" s="212"/>
      <c r="AT191" s="213" t="s">
        <v>180</v>
      </c>
      <c r="AU191" s="213" t="s">
        <v>83</v>
      </c>
      <c r="AV191" s="13" t="s">
        <v>83</v>
      </c>
      <c r="AW191" s="13" t="s">
        <v>34</v>
      </c>
      <c r="AX191" s="13" t="s">
        <v>73</v>
      </c>
      <c r="AY191" s="213" t="s">
        <v>172</v>
      </c>
    </row>
    <row r="192" spans="1:65" s="14" customFormat="1">
      <c r="B192" s="214"/>
      <c r="C192" s="215"/>
      <c r="D192" s="204" t="s">
        <v>180</v>
      </c>
      <c r="E192" s="216" t="s">
        <v>21</v>
      </c>
      <c r="F192" s="217" t="s">
        <v>182</v>
      </c>
      <c r="G192" s="215"/>
      <c r="H192" s="218">
        <v>742.19</v>
      </c>
      <c r="I192" s="219"/>
      <c r="J192" s="215"/>
      <c r="K192" s="215"/>
      <c r="L192" s="220"/>
      <c r="M192" s="221"/>
      <c r="N192" s="222"/>
      <c r="O192" s="222"/>
      <c r="P192" s="222"/>
      <c r="Q192" s="222"/>
      <c r="R192" s="222"/>
      <c r="S192" s="222"/>
      <c r="T192" s="223"/>
      <c r="AT192" s="224" t="s">
        <v>180</v>
      </c>
      <c r="AU192" s="224" t="s">
        <v>83</v>
      </c>
      <c r="AV192" s="14" t="s">
        <v>178</v>
      </c>
      <c r="AW192" s="14" t="s">
        <v>34</v>
      </c>
      <c r="AX192" s="14" t="s">
        <v>81</v>
      </c>
      <c r="AY192" s="224" t="s">
        <v>172</v>
      </c>
    </row>
    <row r="193" spans="1:65" s="2" customFormat="1" ht="16.5" customHeight="1">
      <c r="A193" s="35"/>
      <c r="B193" s="36"/>
      <c r="C193" s="235" t="s">
        <v>7</v>
      </c>
      <c r="D193" s="235" t="s">
        <v>416</v>
      </c>
      <c r="E193" s="236" t="s">
        <v>1339</v>
      </c>
      <c r="F193" s="237" t="s">
        <v>1340</v>
      </c>
      <c r="G193" s="238" t="s">
        <v>1341</v>
      </c>
      <c r="H193" s="239">
        <v>11.132999999999999</v>
      </c>
      <c r="I193" s="240"/>
      <c r="J193" s="241">
        <f>ROUND(I193*H193,2)</f>
        <v>0</v>
      </c>
      <c r="K193" s="237" t="s">
        <v>177</v>
      </c>
      <c r="L193" s="242"/>
      <c r="M193" s="243" t="s">
        <v>21</v>
      </c>
      <c r="N193" s="244" t="s">
        <v>44</v>
      </c>
      <c r="O193" s="65"/>
      <c r="P193" s="198">
        <f>O193*H193</f>
        <v>0</v>
      </c>
      <c r="Q193" s="198">
        <v>1E-3</v>
      </c>
      <c r="R193" s="198">
        <f>Q193*H193</f>
        <v>1.1132999999999999E-2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214</v>
      </c>
      <c r="AT193" s="200" t="s">
        <v>416</v>
      </c>
      <c r="AU193" s="200" t="s">
        <v>83</v>
      </c>
      <c r="AY193" s="18" t="s">
        <v>172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81</v>
      </c>
      <c r="BK193" s="201">
        <f>ROUND(I193*H193,2)</f>
        <v>0</v>
      </c>
      <c r="BL193" s="18" t="s">
        <v>178</v>
      </c>
      <c r="BM193" s="200" t="s">
        <v>1342</v>
      </c>
    </row>
    <row r="194" spans="1:65" s="13" customFormat="1">
      <c r="B194" s="202"/>
      <c r="C194" s="203"/>
      <c r="D194" s="204" t="s">
        <v>180</v>
      </c>
      <c r="E194" s="205" t="s">
        <v>21</v>
      </c>
      <c r="F194" s="206" t="s">
        <v>1326</v>
      </c>
      <c r="G194" s="203"/>
      <c r="H194" s="207">
        <v>742.19</v>
      </c>
      <c r="I194" s="208"/>
      <c r="J194" s="203"/>
      <c r="K194" s="203"/>
      <c r="L194" s="209"/>
      <c r="M194" s="210"/>
      <c r="N194" s="211"/>
      <c r="O194" s="211"/>
      <c r="P194" s="211"/>
      <c r="Q194" s="211"/>
      <c r="R194" s="211"/>
      <c r="S194" s="211"/>
      <c r="T194" s="212"/>
      <c r="AT194" s="213" t="s">
        <v>180</v>
      </c>
      <c r="AU194" s="213" t="s">
        <v>83</v>
      </c>
      <c r="AV194" s="13" t="s">
        <v>83</v>
      </c>
      <c r="AW194" s="13" t="s">
        <v>34</v>
      </c>
      <c r="AX194" s="13" t="s">
        <v>73</v>
      </c>
      <c r="AY194" s="213" t="s">
        <v>172</v>
      </c>
    </row>
    <row r="195" spans="1:65" s="14" customFormat="1">
      <c r="B195" s="214"/>
      <c r="C195" s="215"/>
      <c r="D195" s="204" t="s">
        <v>180</v>
      </c>
      <c r="E195" s="216" t="s">
        <v>21</v>
      </c>
      <c r="F195" s="217" t="s">
        <v>182</v>
      </c>
      <c r="G195" s="215"/>
      <c r="H195" s="218">
        <v>742.19</v>
      </c>
      <c r="I195" s="219"/>
      <c r="J195" s="215"/>
      <c r="K195" s="215"/>
      <c r="L195" s="220"/>
      <c r="M195" s="221"/>
      <c r="N195" s="222"/>
      <c r="O195" s="222"/>
      <c r="P195" s="222"/>
      <c r="Q195" s="222"/>
      <c r="R195" s="222"/>
      <c r="S195" s="222"/>
      <c r="T195" s="223"/>
      <c r="AT195" s="224" t="s">
        <v>180</v>
      </c>
      <c r="AU195" s="224" t="s">
        <v>83</v>
      </c>
      <c r="AV195" s="14" t="s">
        <v>178</v>
      </c>
      <c r="AW195" s="14" t="s">
        <v>34</v>
      </c>
      <c r="AX195" s="14" t="s">
        <v>81</v>
      </c>
      <c r="AY195" s="224" t="s">
        <v>172</v>
      </c>
    </row>
    <row r="196" spans="1:65" s="13" customFormat="1">
      <c r="B196" s="202"/>
      <c r="C196" s="203"/>
      <c r="D196" s="204" t="s">
        <v>180</v>
      </c>
      <c r="E196" s="203"/>
      <c r="F196" s="206" t="s">
        <v>1343</v>
      </c>
      <c r="G196" s="203"/>
      <c r="H196" s="207">
        <v>11.132999999999999</v>
      </c>
      <c r="I196" s="208"/>
      <c r="J196" s="203"/>
      <c r="K196" s="203"/>
      <c r="L196" s="209"/>
      <c r="M196" s="210"/>
      <c r="N196" s="211"/>
      <c r="O196" s="211"/>
      <c r="P196" s="211"/>
      <c r="Q196" s="211"/>
      <c r="R196" s="211"/>
      <c r="S196" s="211"/>
      <c r="T196" s="212"/>
      <c r="AT196" s="213" t="s">
        <v>180</v>
      </c>
      <c r="AU196" s="213" t="s">
        <v>83</v>
      </c>
      <c r="AV196" s="13" t="s">
        <v>83</v>
      </c>
      <c r="AW196" s="13" t="s">
        <v>4</v>
      </c>
      <c r="AX196" s="13" t="s">
        <v>81</v>
      </c>
      <c r="AY196" s="213" t="s">
        <v>172</v>
      </c>
    </row>
    <row r="197" spans="1:65" s="12" customFormat="1" ht="22.9" customHeight="1">
      <c r="B197" s="173"/>
      <c r="C197" s="174"/>
      <c r="D197" s="175" t="s">
        <v>72</v>
      </c>
      <c r="E197" s="187" t="s">
        <v>83</v>
      </c>
      <c r="F197" s="187" t="s">
        <v>458</v>
      </c>
      <c r="G197" s="174"/>
      <c r="H197" s="174"/>
      <c r="I197" s="177"/>
      <c r="J197" s="188">
        <f>BK197</f>
        <v>0</v>
      </c>
      <c r="K197" s="174"/>
      <c r="L197" s="179"/>
      <c r="M197" s="180"/>
      <c r="N197" s="181"/>
      <c r="O197" s="181"/>
      <c r="P197" s="182">
        <f>SUM(P198:P208)</f>
        <v>0</v>
      </c>
      <c r="Q197" s="181"/>
      <c r="R197" s="182">
        <f>SUM(R198:R208)</f>
        <v>7.5315356799999993</v>
      </c>
      <c r="S197" s="181"/>
      <c r="T197" s="183">
        <f>SUM(T198:T208)</f>
        <v>0</v>
      </c>
      <c r="AR197" s="184" t="s">
        <v>81</v>
      </c>
      <c r="AT197" s="185" t="s">
        <v>72</v>
      </c>
      <c r="AU197" s="185" t="s">
        <v>81</v>
      </c>
      <c r="AY197" s="184" t="s">
        <v>172</v>
      </c>
      <c r="BK197" s="186">
        <f>SUM(BK198:BK208)</f>
        <v>0</v>
      </c>
    </row>
    <row r="198" spans="1:65" s="2" customFormat="1" ht="16.5" customHeight="1">
      <c r="A198" s="35"/>
      <c r="B198" s="36"/>
      <c r="C198" s="189" t="s">
        <v>284</v>
      </c>
      <c r="D198" s="189" t="s">
        <v>174</v>
      </c>
      <c r="E198" s="190" t="s">
        <v>1344</v>
      </c>
      <c r="F198" s="191" t="s">
        <v>1345</v>
      </c>
      <c r="G198" s="192" t="s">
        <v>115</v>
      </c>
      <c r="H198" s="193">
        <v>3.0640000000000001</v>
      </c>
      <c r="I198" s="194"/>
      <c r="J198" s="195">
        <f>ROUND(I198*H198,2)</f>
        <v>0</v>
      </c>
      <c r="K198" s="191" t="s">
        <v>177</v>
      </c>
      <c r="L198" s="40"/>
      <c r="M198" s="196" t="s">
        <v>21</v>
      </c>
      <c r="N198" s="197" t="s">
        <v>44</v>
      </c>
      <c r="O198" s="65"/>
      <c r="P198" s="198">
        <f>O198*H198</f>
        <v>0</v>
      </c>
      <c r="Q198" s="198">
        <v>2.45329</v>
      </c>
      <c r="R198" s="198">
        <f>Q198*H198</f>
        <v>7.5168805599999997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178</v>
      </c>
      <c r="AT198" s="200" t="s">
        <v>174</v>
      </c>
      <c r="AU198" s="200" t="s">
        <v>83</v>
      </c>
      <c r="AY198" s="18" t="s">
        <v>172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8" t="s">
        <v>81</v>
      </c>
      <c r="BK198" s="201">
        <f>ROUND(I198*H198,2)</f>
        <v>0</v>
      </c>
      <c r="BL198" s="18" t="s">
        <v>178</v>
      </c>
      <c r="BM198" s="200" t="s">
        <v>1346</v>
      </c>
    </row>
    <row r="199" spans="1:65" s="15" customFormat="1">
      <c r="B199" s="225"/>
      <c r="C199" s="226"/>
      <c r="D199" s="204" t="s">
        <v>180</v>
      </c>
      <c r="E199" s="227" t="s">
        <v>21</v>
      </c>
      <c r="F199" s="228" t="s">
        <v>1261</v>
      </c>
      <c r="G199" s="226"/>
      <c r="H199" s="227" t="s">
        <v>21</v>
      </c>
      <c r="I199" s="229"/>
      <c r="J199" s="226"/>
      <c r="K199" s="226"/>
      <c r="L199" s="230"/>
      <c r="M199" s="231"/>
      <c r="N199" s="232"/>
      <c r="O199" s="232"/>
      <c r="P199" s="232"/>
      <c r="Q199" s="232"/>
      <c r="R199" s="232"/>
      <c r="S199" s="232"/>
      <c r="T199" s="233"/>
      <c r="AT199" s="234" t="s">
        <v>180</v>
      </c>
      <c r="AU199" s="234" t="s">
        <v>83</v>
      </c>
      <c r="AV199" s="15" t="s">
        <v>81</v>
      </c>
      <c r="AW199" s="15" t="s">
        <v>34</v>
      </c>
      <c r="AX199" s="15" t="s">
        <v>73</v>
      </c>
      <c r="AY199" s="234" t="s">
        <v>172</v>
      </c>
    </row>
    <row r="200" spans="1:65" s="15" customFormat="1">
      <c r="B200" s="225"/>
      <c r="C200" s="226"/>
      <c r="D200" s="204" t="s">
        <v>180</v>
      </c>
      <c r="E200" s="227" t="s">
        <v>21</v>
      </c>
      <c r="F200" s="228" t="s">
        <v>1311</v>
      </c>
      <c r="G200" s="226"/>
      <c r="H200" s="227" t="s">
        <v>21</v>
      </c>
      <c r="I200" s="229"/>
      <c r="J200" s="226"/>
      <c r="K200" s="226"/>
      <c r="L200" s="230"/>
      <c r="M200" s="231"/>
      <c r="N200" s="232"/>
      <c r="O200" s="232"/>
      <c r="P200" s="232"/>
      <c r="Q200" s="232"/>
      <c r="R200" s="232"/>
      <c r="S200" s="232"/>
      <c r="T200" s="233"/>
      <c r="AT200" s="234" t="s">
        <v>180</v>
      </c>
      <c r="AU200" s="234" t="s">
        <v>83</v>
      </c>
      <c r="AV200" s="15" t="s">
        <v>81</v>
      </c>
      <c r="AW200" s="15" t="s">
        <v>34</v>
      </c>
      <c r="AX200" s="15" t="s">
        <v>73</v>
      </c>
      <c r="AY200" s="234" t="s">
        <v>172</v>
      </c>
    </row>
    <row r="201" spans="1:65" s="13" customFormat="1">
      <c r="B201" s="202"/>
      <c r="C201" s="203"/>
      <c r="D201" s="204" t="s">
        <v>180</v>
      </c>
      <c r="E201" s="205" t="s">
        <v>21</v>
      </c>
      <c r="F201" s="206" t="s">
        <v>1347</v>
      </c>
      <c r="G201" s="203"/>
      <c r="H201" s="207">
        <v>3.0640000000000001</v>
      </c>
      <c r="I201" s="208"/>
      <c r="J201" s="203"/>
      <c r="K201" s="203"/>
      <c r="L201" s="209"/>
      <c r="M201" s="210"/>
      <c r="N201" s="211"/>
      <c r="O201" s="211"/>
      <c r="P201" s="211"/>
      <c r="Q201" s="211"/>
      <c r="R201" s="211"/>
      <c r="S201" s="211"/>
      <c r="T201" s="212"/>
      <c r="AT201" s="213" t="s">
        <v>180</v>
      </c>
      <c r="AU201" s="213" t="s">
        <v>83</v>
      </c>
      <c r="AV201" s="13" t="s">
        <v>83</v>
      </c>
      <c r="AW201" s="13" t="s">
        <v>34</v>
      </c>
      <c r="AX201" s="13" t="s">
        <v>73</v>
      </c>
      <c r="AY201" s="213" t="s">
        <v>172</v>
      </c>
    </row>
    <row r="202" spans="1:65" s="14" customFormat="1">
      <c r="B202" s="214"/>
      <c r="C202" s="215"/>
      <c r="D202" s="204" t="s">
        <v>180</v>
      </c>
      <c r="E202" s="216" t="s">
        <v>21</v>
      </c>
      <c r="F202" s="217" t="s">
        <v>182</v>
      </c>
      <c r="G202" s="215"/>
      <c r="H202" s="218">
        <v>3.0640000000000001</v>
      </c>
      <c r="I202" s="219"/>
      <c r="J202" s="215"/>
      <c r="K202" s="215"/>
      <c r="L202" s="220"/>
      <c r="M202" s="221"/>
      <c r="N202" s="222"/>
      <c r="O202" s="222"/>
      <c r="P202" s="222"/>
      <c r="Q202" s="222"/>
      <c r="R202" s="222"/>
      <c r="S202" s="222"/>
      <c r="T202" s="223"/>
      <c r="AT202" s="224" t="s">
        <v>180</v>
      </c>
      <c r="AU202" s="224" t="s">
        <v>83</v>
      </c>
      <c r="AV202" s="14" t="s">
        <v>178</v>
      </c>
      <c r="AW202" s="14" t="s">
        <v>34</v>
      </c>
      <c r="AX202" s="14" t="s">
        <v>81</v>
      </c>
      <c r="AY202" s="224" t="s">
        <v>172</v>
      </c>
    </row>
    <row r="203" spans="1:65" s="2" customFormat="1" ht="16.5" customHeight="1">
      <c r="A203" s="35"/>
      <c r="B203" s="36"/>
      <c r="C203" s="189" t="s">
        <v>288</v>
      </c>
      <c r="D203" s="189" t="s">
        <v>174</v>
      </c>
      <c r="E203" s="190" t="s">
        <v>1348</v>
      </c>
      <c r="F203" s="191" t="s">
        <v>1349</v>
      </c>
      <c r="G203" s="192" t="s">
        <v>125</v>
      </c>
      <c r="H203" s="193">
        <v>5.4480000000000004</v>
      </c>
      <c r="I203" s="194"/>
      <c r="J203" s="195">
        <f>ROUND(I203*H203,2)</f>
        <v>0</v>
      </c>
      <c r="K203" s="191" t="s">
        <v>177</v>
      </c>
      <c r="L203" s="40"/>
      <c r="M203" s="196" t="s">
        <v>21</v>
      </c>
      <c r="N203" s="197" t="s">
        <v>44</v>
      </c>
      <c r="O203" s="65"/>
      <c r="P203" s="198">
        <f>O203*H203</f>
        <v>0</v>
      </c>
      <c r="Q203" s="198">
        <v>2.6900000000000001E-3</v>
      </c>
      <c r="R203" s="198">
        <f>Q203*H203</f>
        <v>1.4655120000000002E-2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178</v>
      </c>
      <c r="AT203" s="200" t="s">
        <v>174</v>
      </c>
      <c r="AU203" s="200" t="s">
        <v>83</v>
      </c>
      <c r="AY203" s="18" t="s">
        <v>172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81</v>
      </c>
      <c r="BK203" s="201">
        <f>ROUND(I203*H203,2)</f>
        <v>0</v>
      </c>
      <c r="BL203" s="18" t="s">
        <v>178</v>
      </c>
      <c r="BM203" s="200" t="s">
        <v>1350</v>
      </c>
    </row>
    <row r="204" spans="1:65" s="15" customFormat="1">
      <c r="B204" s="225"/>
      <c r="C204" s="226"/>
      <c r="D204" s="204" t="s">
        <v>180</v>
      </c>
      <c r="E204" s="227" t="s">
        <v>21</v>
      </c>
      <c r="F204" s="228" t="s">
        <v>1261</v>
      </c>
      <c r="G204" s="226"/>
      <c r="H204" s="227" t="s">
        <v>21</v>
      </c>
      <c r="I204" s="229"/>
      <c r="J204" s="226"/>
      <c r="K204" s="226"/>
      <c r="L204" s="230"/>
      <c r="M204" s="231"/>
      <c r="N204" s="232"/>
      <c r="O204" s="232"/>
      <c r="P204" s="232"/>
      <c r="Q204" s="232"/>
      <c r="R204" s="232"/>
      <c r="S204" s="232"/>
      <c r="T204" s="233"/>
      <c r="AT204" s="234" t="s">
        <v>180</v>
      </c>
      <c r="AU204" s="234" t="s">
        <v>83</v>
      </c>
      <c r="AV204" s="15" t="s">
        <v>81</v>
      </c>
      <c r="AW204" s="15" t="s">
        <v>34</v>
      </c>
      <c r="AX204" s="15" t="s">
        <v>73</v>
      </c>
      <c r="AY204" s="234" t="s">
        <v>172</v>
      </c>
    </row>
    <row r="205" spans="1:65" s="15" customFormat="1">
      <c r="B205" s="225"/>
      <c r="C205" s="226"/>
      <c r="D205" s="204" t="s">
        <v>180</v>
      </c>
      <c r="E205" s="227" t="s">
        <v>21</v>
      </c>
      <c r="F205" s="228" t="s">
        <v>1311</v>
      </c>
      <c r="G205" s="226"/>
      <c r="H205" s="227" t="s">
        <v>21</v>
      </c>
      <c r="I205" s="229"/>
      <c r="J205" s="226"/>
      <c r="K205" s="226"/>
      <c r="L205" s="230"/>
      <c r="M205" s="231"/>
      <c r="N205" s="232"/>
      <c r="O205" s="232"/>
      <c r="P205" s="232"/>
      <c r="Q205" s="232"/>
      <c r="R205" s="232"/>
      <c r="S205" s="232"/>
      <c r="T205" s="233"/>
      <c r="AT205" s="234" t="s">
        <v>180</v>
      </c>
      <c r="AU205" s="234" t="s">
        <v>83</v>
      </c>
      <c r="AV205" s="15" t="s">
        <v>81</v>
      </c>
      <c r="AW205" s="15" t="s">
        <v>34</v>
      </c>
      <c r="AX205" s="15" t="s">
        <v>73</v>
      </c>
      <c r="AY205" s="234" t="s">
        <v>172</v>
      </c>
    </row>
    <row r="206" spans="1:65" s="13" customFormat="1">
      <c r="B206" s="202"/>
      <c r="C206" s="203"/>
      <c r="D206" s="204" t="s">
        <v>180</v>
      </c>
      <c r="E206" s="205" t="s">
        <v>21</v>
      </c>
      <c r="F206" s="206" t="s">
        <v>1351</v>
      </c>
      <c r="G206" s="203"/>
      <c r="H206" s="207">
        <v>5.4480000000000004</v>
      </c>
      <c r="I206" s="208"/>
      <c r="J206" s="203"/>
      <c r="K206" s="203"/>
      <c r="L206" s="209"/>
      <c r="M206" s="210"/>
      <c r="N206" s="211"/>
      <c r="O206" s="211"/>
      <c r="P206" s="211"/>
      <c r="Q206" s="211"/>
      <c r="R206" s="211"/>
      <c r="S206" s="211"/>
      <c r="T206" s="212"/>
      <c r="AT206" s="213" t="s">
        <v>180</v>
      </c>
      <c r="AU206" s="213" t="s">
        <v>83</v>
      </c>
      <c r="AV206" s="13" t="s">
        <v>83</v>
      </c>
      <c r="AW206" s="13" t="s">
        <v>34</v>
      </c>
      <c r="AX206" s="13" t="s">
        <v>73</v>
      </c>
      <c r="AY206" s="213" t="s">
        <v>172</v>
      </c>
    </row>
    <row r="207" spans="1:65" s="14" customFormat="1">
      <c r="B207" s="214"/>
      <c r="C207" s="215"/>
      <c r="D207" s="204" t="s">
        <v>180</v>
      </c>
      <c r="E207" s="216" t="s">
        <v>21</v>
      </c>
      <c r="F207" s="217" t="s">
        <v>182</v>
      </c>
      <c r="G207" s="215"/>
      <c r="H207" s="218">
        <v>5.4480000000000004</v>
      </c>
      <c r="I207" s="219"/>
      <c r="J207" s="215"/>
      <c r="K207" s="215"/>
      <c r="L207" s="220"/>
      <c r="M207" s="221"/>
      <c r="N207" s="222"/>
      <c r="O207" s="222"/>
      <c r="P207" s="222"/>
      <c r="Q207" s="222"/>
      <c r="R207" s="222"/>
      <c r="S207" s="222"/>
      <c r="T207" s="223"/>
      <c r="AT207" s="224" t="s">
        <v>180</v>
      </c>
      <c r="AU207" s="224" t="s">
        <v>83</v>
      </c>
      <c r="AV207" s="14" t="s">
        <v>178</v>
      </c>
      <c r="AW207" s="14" t="s">
        <v>34</v>
      </c>
      <c r="AX207" s="14" t="s">
        <v>81</v>
      </c>
      <c r="AY207" s="224" t="s">
        <v>172</v>
      </c>
    </row>
    <row r="208" spans="1:65" s="2" customFormat="1" ht="16.5" customHeight="1">
      <c r="A208" s="35"/>
      <c r="B208" s="36"/>
      <c r="C208" s="189" t="s">
        <v>292</v>
      </c>
      <c r="D208" s="189" t="s">
        <v>174</v>
      </c>
      <c r="E208" s="190" t="s">
        <v>1352</v>
      </c>
      <c r="F208" s="191" t="s">
        <v>1353</v>
      </c>
      <c r="G208" s="192" t="s">
        <v>125</v>
      </c>
      <c r="H208" s="193">
        <v>5.4480000000000004</v>
      </c>
      <c r="I208" s="194"/>
      <c r="J208" s="195">
        <f>ROUND(I208*H208,2)</f>
        <v>0</v>
      </c>
      <c r="K208" s="191" t="s">
        <v>177</v>
      </c>
      <c r="L208" s="40"/>
      <c r="M208" s="196" t="s">
        <v>21</v>
      </c>
      <c r="N208" s="197" t="s">
        <v>44</v>
      </c>
      <c r="O208" s="65"/>
      <c r="P208" s="198">
        <f>O208*H208</f>
        <v>0</v>
      </c>
      <c r="Q208" s="198">
        <v>0</v>
      </c>
      <c r="R208" s="198">
        <f>Q208*H208</f>
        <v>0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178</v>
      </c>
      <c r="AT208" s="200" t="s">
        <v>174</v>
      </c>
      <c r="AU208" s="200" t="s">
        <v>83</v>
      </c>
      <c r="AY208" s="18" t="s">
        <v>172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81</v>
      </c>
      <c r="BK208" s="201">
        <f>ROUND(I208*H208,2)</f>
        <v>0</v>
      </c>
      <c r="BL208" s="18" t="s">
        <v>178</v>
      </c>
      <c r="BM208" s="200" t="s">
        <v>1354</v>
      </c>
    </row>
    <row r="209" spans="1:65" s="12" customFormat="1" ht="22.9" customHeight="1">
      <c r="B209" s="173"/>
      <c r="C209" s="174"/>
      <c r="D209" s="175" t="s">
        <v>72</v>
      </c>
      <c r="E209" s="187" t="s">
        <v>196</v>
      </c>
      <c r="F209" s="187" t="s">
        <v>1355</v>
      </c>
      <c r="G209" s="174"/>
      <c r="H209" s="174"/>
      <c r="I209" s="177"/>
      <c r="J209" s="188">
        <f>BK209</f>
        <v>0</v>
      </c>
      <c r="K209" s="174"/>
      <c r="L209" s="179"/>
      <c r="M209" s="180"/>
      <c r="N209" s="181"/>
      <c r="O209" s="181"/>
      <c r="P209" s="182">
        <f>SUM(P210:P283)</f>
        <v>0</v>
      </c>
      <c r="Q209" s="181"/>
      <c r="R209" s="182">
        <f>SUM(R210:R283)</f>
        <v>631.64193069999999</v>
      </c>
      <c r="S209" s="181"/>
      <c r="T209" s="183">
        <f>SUM(T210:T283)</f>
        <v>0</v>
      </c>
      <c r="AR209" s="184" t="s">
        <v>81</v>
      </c>
      <c r="AT209" s="185" t="s">
        <v>72</v>
      </c>
      <c r="AU209" s="185" t="s">
        <v>81</v>
      </c>
      <c r="AY209" s="184" t="s">
        <v>172</v>
      </c>
      <c r="BK209" s="186">
        <f>SUM(BK210:BK283)</f>
        <v>0</v>
      </c>
    </row>
    <row r="210" spans="1:65" s="2" customFormat="1" ht="24" customHeight="1">
      <c r="A210" s="35"/>
      <c r="B210" s="36"/>
      <c r="C210" s="189" t="s">
        <v>324</v>
      </c>
      <c r="D210" s="189" t="s">
        <v>174</v>
      </c>
      <c r="E210" s="190" t="s">
        <v>1356</v>
      </c>
      <c r="F210" s="191" t="s">
        <v>1357</v>
      </c>
      <c r="G210" s="192" t="s">
        <v>125</v>
      </c>
      <c r="H210" s="193">
        <v>457.73</v>
      </c>
      <c r="I210" s="194"/>
      <c r="J210" s="195">
        <f>ROUND(I210*H210,2)</f>
        <v>0</v>
      </c>
      <c r="K210" s="191" t="s">
        <v>177</v>
      </c>
      <c r="L210" s="40"/>
      <c r="M210" s="196" t="s">
        <v>21</v>
      </c>
      <c r="N210" s="197" t="s">
        <v>44</v>
      </c>
      <c r="O210" s="65"/>
      <c r="P210" s="198">
        <f>O210*H210</f>
        <v>0</v>
      </c>
      <c r="Q210" s="198">
        <v>0</v>
      </c>
      <c r="R210" s="198">
        <f>Q210*H210</f>
        <v>0</v>
      </c>
      <c r="S210" s="198">
        <v>0</v>
      </c>
      <c r="T210" s="19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0" t="s">
        <v>178</v>
      </c>
      <c r="AT210" s="200" t="s">
        <v>174</v>
      </c>
      <c r="AU210" s="200" t="s">
        <v>83</v>
      </c>
      <c r="AY210" s="18" t="s">
        <v>172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8" t="s">
        <v>81</v>
      </c>
      <c r="BK210" s="201">
        <f>ROUND(I210*H210,2)</f>
        <v>0</v>
      </c>
      <c r="BL210" s="18" t="s">
        <v>178</v>
      </c>
      <c r="BM210" s="200" t="s">
        <v>1358</v>
      </c>
    </row>
    <row r="211" spans="1:65" s="15" customFormat="1">
      <c r="B211" s="225"/>
      <c r="C211" s="226"/>
      <c r="D211" s="204" t="s">
        <v>180</v>
      </c>
      <c r="E211" s="227" t="s">
        <v>21</v>
      </c>
      <c r="F211" s="228" t="s">
        <v>1261</v>
      </c>
      <c r="G211" s="226"/>
      <c r="H211" s="227" t="s">
        <v>21</v>
      </c>
      <c r="I211" s="229"/>
      <c r="J211" s="226"/>
      <c r="K211" s="226"/>
      <c r="L211" s="230"/>
      <c r="M211" s="231"/>
      <c r="N211" s="232"/>
      <c r="O211" s="232"/>
      <c r="P211" s="232"/>
      <c r="Q211" s="232"/>
      <c r="R211" s="232"/>
      <c r="S211" s="232"/>
      <c r="T211" s="233"/>
      <c r="AT211" s="234" t="s">
        <v>180</v>
      </c>
      <c r="AU211" s="234" t="s">
        <v>83</v>
      </c>
      <c r="AV211" s="15" t="s">
        <v>81</v>
      </c>
      <c r="AW211" s="15" t="s">
        <v>34</v>
      </c>
      <c r="AX211" s="15" t="s">
        <v>73</v>
      </c>
      <c r="AY211" s="234" t="s">
        <v>172</v>
      </c>
    </row>
    <row r="212" spans="1:65" s="15" customFormat="1">
      <c r="B212" s="225"/>
      <c r="C212" s="226"/>
      <c r="D212" s="204" t="s">
        <v>180</v>
      </c>
      <c r="E212" s="227" t="s">
        <v>21</v>
      </c>
      <c r="F212" s="228" t="s">
        <v>1276</v>
      </c>
      <c r="G212" s="226"/>
      <c r="H212" s="227" t="s">
        <v>21</v>
      </c>
      <c r="I212" s="229"/>
      <c r="J212" s="226"/>
      <c r="K212" s="226"/>
      <c r="L212" s="230"/>
      <c r="M212" s="231"/>
      <c r="N212" s="232"/>
      <c r="O212" s="232"/>
      <c r="P212" s="232"/>
      <c r="Q212" s="232"/>
      <c r="R212" s="232"/>
      <c r="S212" s="232"/>
      <c r="T212" s="233"/>
      <c r="AT212" s="234" t="s">
        <v>180</v>
      </c>
      <c r="AU212" s="234" t="s">
        <v>83</v>
      </c>
      <c r="AV212" s="15" t="s">
        <v>81</v>
      </c>
      <c r="AW212" s="15" t="s">
        <v>34</v>
      </c>
      <c r="AX212" s="15" t="s">
        <v>73</v>
      </c>
      <c r="AY212" s="234" t="s">
        <v>172</v>
      </c>
    </row>
    <row r="213" spans="1:65" s="13" customFormat="1">
      <c r="B213" s="202"/>
      <c r="C213" s="203"/>
      <c r="D213" s="204" t="s">
        <v>180</v>
      </c>
      <c r="E213" s="205" t="s">
        <v>21</v>
      </c>
      <c r="F213" s="206" t="s">
        <v>1277</v>
      </c>
      <c r="G213" s="203"/>
      <c r="H213" s="207">
        <v>457.73</v>
      </c>
      <c r="I213" s="208"/>
      <c r="J213" s="203"/>
      <c r="K213" s="203"/>
      <c r="L213" s="209"/>
      <c r="M213" s="210"/>
      <c r="N213" s="211"/>
      <c r="O213" s="211"/>
      <c r="P213" s="211"/>
      <c r="Q213" s="211"/>
      <c r="R213" s="211"/>
      <c r="S213" s="211"/>
      <c r="T213" s="212"/>
      <c r="AT213" s="213" t="s">
        <v>180</v>
      </c>
      <c r="AU213" s="213" t="s">
        <v>83</v>
      </c>
      <c r="AV213" s="13" t="s">
        <v>83</v>
      </c>
      <c r="AW213" s="13" t="s">
        <v>34</v>
      </c>
      <c r="AX213" s="13" t="s">
        <v>73</v>
      </c>
      <c r="AY213" s="213" t="s">
        <v>172</v>
      </c>
    </row>
    <row r="214" spans="1:65" s="14" customFormat="1">
      <c r="B214" s="214"/>
      <c r="C214" s="215"/>
      <c r="D214" s="204" t="s">
        <v>180</v>
      </c>
      <c r="E214" s="216" t="s">
        <v>21</v>
      </c>
      <c r="F214" s="217" t="s">
        <v>182</v>
      </c>
      <c r="G214" s="215"/>
      <c r="H214" s="218">
        <v>457.73</v>
      </c>
      <c r="I214" s="219"/>
      <c r="J214" s="215"/>
      <c r="K214" s="215"/>
      <c r="L214" s="220"/>
      <c r="M214" s="221"/>
      <c r="N214" s="222"/>
      <c r="O214" s="222"/>
      <c r="P214" s="222"/>
      <c r="Q214" s="222"/>
      <c r="R214" s="222"/>
      <c r="S214" s="222"/>
      <c r="T214" s="223"/>
      <c r="AT214" s="224" t="s">
        <v>180</v>
      </c>
      <c r="AU214" s="224" t="s">
        <v>83</v>
      </c>
      <c r="AV214" s="14" t="s">
        <v>178</v>
      </c>
      <c r="AW214" s="14" t="s">
        <v>34</v>
      </c>
      <c r="AX214" s="14" t="s">
        <v>81</v>
      </c>
      <c r="AY214" s="224" t="s">
        <v>172</v>
      </c>
    </row>
    <row r="215" spans="1:65" s="2" customFormat="1" ht="16.5" customHeight="1">
      <c r="A215" s="35"/>
      <c r="B215" s="36"/>
      <c r="C215" s="235" t="s">
        <v>329</v>
      </c>
      <c r="D215" s="235" t="s">
        <v>416</v>
      </c>
      <c r="E215" s="236" t="s">
        <v>1359</v>
      </c>
      <c r="F215" s="237" t="s">
        <v>429</v>
      </c>
      <c r="G215" s="238" t="s">
        <v>419</v>
      </c>
      <c r="H215" s="239">
        <v>164.78299999999999</v>
      </c>
      <c r="I215" s="240"/>
      <c r="J215" s="241">
        <f>ROUND(I215*H215,2)</f>
        <v>0</v>
      </c>
      <c r="K215" s="237" t="s">
        <v>177</v>
      </c>
      <c r="L215" s="242"/>
      <c r="M215" s="243" t="s">
        <v>21</v>
      </c>
      <c r="N215" s="244" t="s">
        <v>44</v>
      </c>
      <c r="O215" s="65"/>
      <c r="P215" s="198">
        <f>O215*H215</f>
        <v>0</v>
      </c>
      <c r="Q215" s="198">
        <v>1</v>
      </c>
      <c r="R215" s="198">
        <f>Q215*H215</f>
        <v>164.78299999999999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214</v>
      </c>
      <c r="AT215" s="200" t="s">
        <v>416</v>
      </c>
      <c r="AU215" s="200" t="s">
        <v>83</v>
      </c>
      <c r="AY215" s="18" t="s">
        <v>172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81</v>
      </c>
      <c r="BK215" s="201">
        <f>ROUND(I215*H215,2)</f>
        <v>0</v>
      </c>
      <c r="BL215" s="18" t="s">
        <v>178</v>
      </c>
      <c r="BM215" s="200" t="s">
        <v>1360</v>
      </c>
    </row>
    <row r="216" spans="1:65" s="13" customFormat="1">
      <c r="B216" s="202"/>
      <c r="C216" s="203"/>
      <c r="D216" s="204" t="s">
        <v>180</v>
      </c>
      <c r="E216" s="205" t="s">
        <v>21</v>
      </c>
      <c r="F216" s="206" t="s">
        <v>1361</v>
      </c>
      <c r="G216" s="203"/>
      <c r="H216" s="207">
        <v>164.78299999999999</v>
      </c>
      <c r="I216" s="208"/>
      <c r="J216" s="203"/>
      <c r="K216" s="203"/>
      <c r="L216" s="209"/>
      <c r="M216" s="210"/>
      <c r="N216" s="211"/>
      <c r="O216" s="211"/>
      <c r="P216" s="211"/>
      <c r="Q216" s="211"/>
      <c r="R216" s="211"/>
      <c r="S216" s="211"/>
      <c r="T216" s="212"/>
      <c r="AT216" s="213" t="s">
        <v>180</v>
      </c>
      <c r="AU216" s="213" t="s">
        <v>83</v>
      </c>
      <c r="AV216" s="13" t="s">
        <v>83</v>
      </c>
      <c r="AW216" s="13" t="s">
        <v>34</v>
      </c>
      <c r="AX216" s="13" t="s">
        <v>73</v>
      </c>
      <c r="AY216" s="213" t="s">
        <v>172</v>
      </c>
    </row>
    <row r="217" spans="1:65" s="14" customFormat="1">
      <c r="B217" s="214"/>
      <c r="C217" s="215"/>
      <c r="D217" s="204" t="s">
        <v>180</v>
      </c>
      <c r="E217" s="216" t="s">
        <v>21</v>
      </c>
      <c r="F217" s="217" t="s">
        <v>182</v>
      </c>
      <c r="G217" s="215"/>
      <c r="H217" s="218">
        <v>164.78299999999999</v>
      </c>
      <c r="I217" s="219"/>
      <c r="J217" s="215"/>
      <c r="K217" s="215"/>
      <c r="L217" s="220"/>
      <c r="M217" s="221"/>
      <c r="N217" s="222"/>
      <c r="O217" s="222"/>
      <c r="P217" s="222"/>
      <c r="Q217" s="222"/>
      <c r="R217" s="222"/>
      <c r="S217" s="222"/>
      <c r="T217" s="223"/>
      <c r="AT217" s="224" t="s">
        <v>180</v>
      </c>
      <c r="AU217" s="224" t="s">
        <v>83</v>
      </c>
      <c r="AV217" s="14" t="s">
        <v>178</v>
      </c>
      <c r="AW217" s="14" t="s">
        <v>34</v>
      </c>
      <c r="AX217" s="14" t="s">
        <v>81</v>
      </c>
      <c r="AY217" s="224" t="s">
        <v>172</v>
      </c>
    </row>
    <row r="218" spans="1:65" s="2" customFormat="1" ht="16.5" customHeight="1">
      <c r="A218" s="35"/>
      <c r="B218" s="36"/>
      <c r="C218" s="189" t="s">
        <v>333</v>
      </c>
      <c r="D218" s="189" t="s">
        <v>174</v>
      </c>
      <c r="E218" s="190" t="s">
        <v>1362</v>
      </c>
      <c r="F218" s="191" t="s">
        <v>1363</v>
      </c>
      <c r="G218" s="192" t="s">
        <v>125</v>
      </c>
      <c r="H218" s="193">
        <v>457.73</v>
      </c>
      <c r="I218" s="194"/>
      <c r="J218" s="195">
        <f>ROUND(I218*H218,2)</f>
        <v>0</v>
      </c>
      <c r="K218" s="191" t="s">
        <v>177</v>
      </c>
      <c r="L218" s="40"/>
      <c r="M218" s="196" t="s">
        <v>21</v>
      </c>
      <c r="N218" s="197" t="s">
        <v>44</v>
      </c>
      <c r="O218" s="65"/>
      <c r="P218" s="198">
        <f>O218*H218</f>
        <v>0</v>
      </c>
      <c r="Q218" s="198">
        <v>0</v>
      </c>
      <c r="R218" s="198">
        <f>Q218*H218</f>
        <v>0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178</v>
      </c>
      <c r="AT218" s="200" t="s">
        <v>174</v>
      </c>
      <c r="AU218" s="200" t="s">
        <v>83</v>
      </c>
      <c r="AY218" s="18" t="s">
        <v>172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8" t="s">
        <v>81</v>
      </c>
      <c r="BK218" s="201">
        <f>ROUND(I218*H218,2)</f>
        <v>0</v>
      </c>
      <c r="BL218" s="18" t="s">
        <v>178</v>
      </c>
      <c r="BM218" s="200" t="s">
        <v>1364</v>
      </c>
    </row>
    <row r="219" spans="1:65" s="15" customFormat="1">
      <c r="B219" s="225"/>
      <c r="C219" s="226"/>
      <c r="D219" s="204" t="s">
        <v>180</v>
      </c>
      <c r="E219" s="227" t="s">
        <v>21</v>
      </c>
      <c r="F219" s="228" t="s">
        <v>1261</v>
      </c>
      <c r="G219" s="226"/>
      <c r="H219" s="227" t="s">
        <v>21</v>
      </c>
      <c r="I219" s="229"/>
      <c r="J219" s="226"/>
      <c r="K219" s="226"/>
      <c r="L219" s="230"/>
      <c r="M219" s="231"/>
      <c r="N219" s="232"/>
      <c r="O219" s="232"/>
      <c r="P219" s="232"/>
      <c r="Q219" s="232"/>
      <c r="R219" s="232"/>
      <c r="S219" s="232"/>
      <c r="T219" s="233"/>
      <c r="AT219" s="234" t="s">
        <v>180</v>
      </c>
      <c r="AU219" s="234" t="s">
        <v>83</v>
      </c>
      <c r="AV219" s="15" t="s">
        <v>81</v>
      </c>
      <c r="AW219" s="15" t="s">
        <v>34</v>
      </c>
      <c r="AX219" s="15" t="s">
        <v>73</v>
      </c>
      <c r="AY219" s="234" t="s">
        <v>172</v>
      </c>
    </row>
    <row r="220" spans="1:65" s="15" customFormat="1">
      <c r="B220" s="225"/>
      <c r="C220" s="226"/>
      <c r="D220" s="204" t="s">
        <v>180</v>
      </c>
      <c r="E220" s="227" t="s">
        <v>21</v>
      </c>
      <c r="F220" s="228" t="s">
        <v>1276</v>
      </c>
      <c r="G220" s="226"/>
      <c r="H220" s="227" t="s">
        <v>21</v>
      </c>
      <c r="I220" s="229"/>
      <c r="J220" s="226"/>
      <c r="K220" s="226"/>
      <c r="L220" s="230"/>
      <c r="M220" s="231"/>
      <c r="N220" s="232"/>
      <c r="O220" s="232"/>
      <c r="P220" s="232"/>
      <c r="Q220" s="232"/>
      <c r="R220" s="232"/>
      <c r="S220" s="232"/>
      <c r="T220" s="233"/>
      <c r="AT220" s="234" t="s">
        <v>180</v>
      </c>
      <c r="AU220" s="234" t="s">
        <v>83</v>
      </c>
      <c r="AV220" s="15" t="s">
        <v>81</v>
      </c>
      <c r="AW220" s="15" t="s">
        <v>34</v>
      </c>
      <c r="AX220" s="15" t="s">
        <v>73</v>
      </c>
      <c r="AY220" s="234" t="s">
        <v>172</v>
      </c>
    </row>
    <row r="221" spans="1:65" s="13" customFormat="1">
      <c r="B221" s="202"/>
      <c r="C221" s="203"/>
      <c r="D221" s="204" t="s">
        <v>180</v>
      </c>
      <c r="E221" s="205" t="s">
        <v>21</v>
      </c>
      <c r="F221" s="206" t="s">
        <v>1277</v>
      </c>
      <c r="G221" s="203"/>
      <c r="H221" s="207">
        <v>457.73</v>
      </c>
      <c r="I221" s="208"/>
      <c r="J221" s="203"/>
      <c r="K221" s="203"/>
      <c r="L221" s="209"/>
      <c r="M221" s="210"/>
      <c r="N221" s="211"/>
      <c r="O221" s="211"/>
      <c r="P221" s="211"/>
      <c r="Q221" s="211"/>
      <c r="R221" s="211"/>
      <c r="S221" s="211"/>
      <c r="T221" s="212"/>
      <c r="AT221" s="213" t="s">
        <v>180</v>
      </c>
      <c r="AU221" s="213" t="s">
        <v>83</v>
      </c>
      <c r="AV221" s="13" t="s">
        <v>83</v>
      </c>
      <c r="AW221" s="13" t="s">
        <v>34</v>
      </c>
      <c r="AX221" s="13" t="s">
        <v>73</v>
      </c>
      <c r="AY221" s="213" t="s">
        <v>172</v>
      </c>
    </row>
    <row r="222" spans="1:65" s="14" customFormat="1">
      <c r="B222" s="214"/>
      <c r="C222" s="215"/>
      <c r="D222" s="204" t="s">
        <v>180</v>
      </c>
      <c r="E222" s="216" t="s">
        <v>21</v>
      </c>
      <c r="F222" s="217" t="s">
        <v>182</v>
      </c>
      <c r="G222" s="215"/>
      <c r="H222" s="218">
        <v>457.73</v>
      </c>
      <c r="I222" s="219"/>
      <c r="J222" s="215"/>
      <c r="K222" s="215"/>
      <c r="L222" s="220"/>
      <c r="M222" s="221"/>
      <c r="N222" s="222"/>
      <c r="O222" s="222"/>
      <c r="P222" s="222"/>
      <c r="Q222" s="222"/>
      <c r="R222" s="222"/>
      <c r="S222" s="222"/>
      <c r="T222" s="223"/>
      <c r="AT222" s="224" t="s">
        <v>180</v>
      </c>
      <c r="AU222" s="224" t="s">
        <v>83</v>
      </c>
      <c r="AV222" s="14" t="s">
        <v>178</v>
      </c>
      <c r="AW222" s="14" t="s">
        <v>34</v>
      </c>
      <c r="AX222" s="14" t="s">
        <v>81</v>
      </c>
      <c r="AY222" s="224" t="s">
        <v>172</v>
      </c>
    </row>
    <row r="223" spans="1:65" s="2" customFormat="1" ht="24" customHeight="1">
      <c r="A223" s="35"/>
      <c r="B223" s="36"/>
      <c r="C223" s="189" t="s">
        <v>337</v>
      </c>
      <c r="D223" s="189" t="s">
        <v>174</v>
      </c>
      <c r="E223" s="190" t="s">
        <v>1365</v>
      </c>
      <c r="F223" s="191" t="s">
        <v>1366</v>
      </c>
      <c r="G223" s="192" t="s">
        <v>125</v>
      </c>
      <c r="H223" s="193">
        <v>117.37</v>
      </c>
      <c r="I223" s="194"/>
      <c r="J223" s="195">
        <f>ROUND(I223*H223,2)</f>
        <v>0</v>
      </c>
      <c r="K223" s="191" t="s">
        <v>177</v>
      </c>
      <c r="L223" s="40"/>
      <c r="M223" s="196" t="s">
        <v>21</v>
      </c>
      <c r="N223" s="197" t="s">
        <v>44</v>
      </c>
      <c r="O223" s="65"/>
      <c r="P223" s="198">
        <f>O223*H223</f>
        <v>0</v>
      </c>
      <c r="Q223" s="198">
        <v>0.18906999999999999</v>
      </c>
      <c r="R223" s="198">
        <f>Q223*H223</f>
        <v>22.191145899999999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178</v>
      </c>
      <c r="AT223" s="200" t="s">
        <v>174</v>
      </c>
      <c r="AU223" s="200" t="s">
        <v>83</v>
      </c>
      <c r="AY223" s="18" t="s">
        <v>172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81</v>
      </c>
      <c r="BK223" s="201">
        <f>ROUND(I223*H223,2)</f>
        <v>0</v>
      </c>
      <c r="BL223" s="18" t="s">
        <v>178</v>
      </c>
      <c r="BM223" s="200" t="s">
        <v>1367</v>
      </c>
    </row>
    <row r="224" spans="1:65" s="15" customFormat="1">
      <c r="B224" s="225"/>
      <c r="C224" s="226"/>
      <c r="D224" s="204" t="s">
        <v>180</v>
      </c>
      <c r="E224" s="227" t="s">
        <v>21</v>
      </c>
      <c r="F224" s="228" t="s">
        <v>1261</v>
      </c>
      <c r="G224" s="226"/>
      <c r="H224" s="227" t="s">
        <v>21</v>
      </c>
      <c r="I224" s="229"/>
      <c r="J224" s="226"/>
      <c r="K224" s="226"/>
      <c r="L224" s="230"/>
      <c r="M224" s="231"/>
      <c r="N224" s="232"/>
      <c r="O224" s="232"/>
      <c r="P224" s="232"/>
      <c r="Q224" s="232"/>
      <c r="R224" s="232"/>
      <c r="S224" s="232"/>
      <c r="T224" s="233"/>
      <c r="AT224" s="234" t="s">
        <v>180</v>
      </c>
      <c r="AU224" s="234" t="s">
        <v>83</v>
      </c>
      <c r="AV224" s="15" t="s">
        <v>81</v>
      </c>
      <c r="AW224" s="15" t="s">
        <v>34</v>
      </c>
      <c r="AX224" s="15" t="s">
        <v>73</v>
      </c>
      <c r="AY224" s="234" t="s">
        <v>172</v>
      </c>
    </row>
    <row r="225" spans="1:65" s="15" customFormat="1">
      <c r="B225" s="225"/>
      <c r="C225" s="226"/>
      <c r="D225" s="204" t="s">
        <v>180</v>
      </c>
      <c r="E225" s="227" t="s">
        <v>21</v>
      </c>
      <c r="F225" s="228" t="s">
        <v>1267</v>
      </c>
      <c r="G225" s="226"/>
      <c r="H225" s="227" t="s">
        <v>21</v>
      </c>
      <c r="I225" s="229"/>
      <c r="J225" s="226"/>
      <c r="K225" s="226"/>
      <c r="L225" s="230"/>
      <c r="M225" s="231"/>
      <c r="N225" s="232"/>
      <c r="O225" s="232"/>
      <c r="P225" s="232"/>
      <c r="Q225" s="232"/>
      <c r="R225" s="232"/>
      <c r="S225" s="232"/>
      <c r="T225" s="233"/>
      <c r="AT225" s="234" t="s">
        <v>180</v>
      </c>
      <c r="AU225" s="234" t="s">
        <v>83</v>
      </c>
      <c r="AV225" s="15" t="s">
        <v>81</v>
      </c>
      <c r="AW225" s="15" t="s">
        <v>34</v>
      </c>
      <c r="AX225" s="15" t="s">
        <v>73</v>
      </c>
      <c r="AY225" s="234" t="s">
        <v>172</v>
      </c>
    </row>
    <row r="226" spans="1:65" s="13" customFormat="1">
      <c r="B226" s="202"/>
      <c r="C226" s="203"/>
      <c r="D226" s="204" t="s">
        <v>180</v>
      </c>
      <c r="E226" s="205" t="s">
        <v>21</v>
      </c>
      <c r="F226" s="206" t="s">
        <v>1268</v>
      </c>
      <c r="G226" s="203"/>
      <c r="H226" s="207">
        <v>117.37</v>
      </c>
      <c r="I226" s="208"/>
      <c r="J226" s="203"/>
      <c r="K226" s="203"/>
      <c r="L226" s="209"/>
      <c r="M226" s="210"/>
      <c r="N226" s="211"/>
      <c r="O226" s="211"/>
      <c r="P226" s="211"/>
      <c r="Q226" s="211"/>
      <c r="R226" s="211"/>
      <c r="S226" s="211"/>
      <c r="T226" s="212"/>
      <c r="AT226" s="213" t="s">
        <v>180</v>
      </c>
      <c r="AU226" s="213" t="s">
        <v>83</v>
      </c>
      <c r="AV226" s="13" t="s">
        <v>83</v>
      </c>
      <c r="AW226" s="13" t="s">
        <v>34</v>
      </c>
      <c r="AX226" s="13" t="s">
        <v>73</v>
      </c>
      <c r="AY226" s="213" t="s">
        <v>172</v>
      </c>
    </row>
    <row r="227" spans="1:65" s="14" customFormat="1">
      <c r="B227" s="214"/>
      <c r="C227" s="215"/>
      <c r="D227" s="204" t="s">
        <v>180</v>
      </c>
      <c r="E227" s="216" t="s">
        <v>21</v>
      </c>
      <c r="F227" s="217" t="s">
        <v>182</v>
      </c>
      <c r="G227" s="215"/>
      <c r="H227" s="218">
        <v>117.37</v>
      </c>
      <c r="I227" s="219"/>
      <c r="J227" s="215"/>
      <c r="K227" s="215"/>
      <c r="L227" s="220"/>
      <c r="M227" s="221"/>
      <c r="N227" s="222"/>
      <c r="O227" s="222"/>
      <c r="P227" s="222"/>
      <c r="Q227" s="222"/>
      <c r="R227" s="222"/>
      <c r="S227" s="222"/>
      <c r="T227" s="223"/>
      <c r="AT227" s="224" t="s">
        <v>180</v>
      </c>
      <c r="AU227" s="224" t="s">
        <v>83</v>
      </c>
      <c r="AV227" s="14" t="s">
        <v>178</v>
      </c>
      <c r="AW227" s="14" t="s">
        <v>34</v>
      </c>
      <c r="AX227" s="14" t="s">
        <v>81</v>
      </c>
      <c r="AY227" s="224" t="s">
        <v>172</v>
      </c>
    </row>
    <row r="228" spans="1:65" s="2" customFormat="1" ht="24" customHeight="1">
      <c r="A228" s="35"/>
      <c r="B228" s="36"/>
      <c r="C228" s="189" t="s">
        <v>343</v>
      </c>
      <c r="D228" s="189" t="s">
        <v>174</v>
      </c>
      <c r="E228" s="190" t="s">
        <v>1368</v>
      </c>
      <c r="F228" s="191" t="s">
        <v>1369</v>
      </c>
      <c r="G228" s="192" t="s">
        <v>125</v>
      </c>
      <c r="H228" s="193">
        <v>921.36</v>
      </c>
      <c r="I228" s="194"/>
      <c r="J228" s="195">
        <f>ROUND(I228*H228,2)</f>
        <v>0</v>
      </c>
      <c r="K228" s="191" t="s">
        <v>177</v>
      </c>
      <c r="L228" s="40"/>
      <c r="M228" s="196" t="s">
        <v>21</v>
      </c>
      <c r="N228" s="197" t="s">
        <v>44</v>
      </c>
      <c r="O228" s="65"/>
      <c r="P228" s="198">
        <f>O228*H228</f>
        <v>0</v>
      </c>
      <c r="Q228" s="198">
        <v>0.27994000000000002</v>
      </c>
      <c r="R228" s="198">
        <f>Q228*H228</f>
        <v>257.92551840000004</v>
      </c>
      <c r="S228" s="198">
        <v>0</v>
      </c>
      <c r="T228" s="19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178</v>
      </c>
      <c r="AT228" s="200" t="s">
        <v>174</v>
      </c>
      <c r="AU228" s="200" t="s">
        <v>83</v>
      </c>
      <c r="AY228" s="18" t="s">
        <v>172</v>
      </c>
      <c r="BE228" s="201">
        <f>IF(N228="základní",J228,0)</f>
        <v>0</v>
      </c>
      <c r="BF228" s="201">
        <f>IF(N228="snížená",J228,0)</f>
        <v>0</v>
      </c>
      <c r="BG228" s="201">
        <f>IF(N228="zákl. přenesená",J228,0)</f>
        <v>0</v>
      </c>
      <c r="BH228" s="201">
        <f>IF(N228="sníž. přenesená",J228,0)</f>
        <v>0</v>
      </c>
      <c r="BI228" s="201">
        <f>IF(N228="nulová",J228,0)</f>
        <v>0</v>
      </c>
      <c r="BJ228" s="18" t="s">
        <v>81</v>
      </c>
      <c r="BK228" s="201">
        <f>ROUND(I228*H228,2)</f>
        <v>0</v>
      </c>
      <c r="BL228" s="18" t="s">
        <v>178</v>
      </c>
      <c r="BM228" s="200" t="s">
        <v>1370</v>
      </c>
    </row>
    <row r="229" spans="1:65" s="15" customFormat="1">
      <c r="B229" s="225"/>
      <c r="C229" s="226"/>
      <c r="D229" s="204" t="s">
        <v>180</v>
      </c>
      <c r="E229" s="227" t="s">
        <v>21</v>
      </c>
      <c r="F229" s="228" t="s">
        <v>1261</v>
      </c>
      <c r="G229" s="226"/>
      <c r="H229" s="227" t="s">
        <v>21</v>
      </c>
      <c r="I229" s="229"/>
      <c r="J229" s="226"/>
      <c r="K229" s="226"/>
      <c r="L229" s="230"/>
      <c r="M229" s="231"/>
      <c r="N229" s="232"/>
      <c r="O229" s="232"/>
      <c r="P229" s="232"/>
      <c r="Q229" s="232"/>
      <c r="R229" s="232"/>
      <c r="S229" s="232"/>
      <c r="T229" s="233"/>
      <c r="AT229" s="234" t="s">
        <v>180</v>
      </c>
      <c r="AU229" s="234" t="s">
        <v>83</v>
      </c>
      <c r="AV229" s="15" t="s">
        <v>81</v>
      </c>
      <c r="AW229" s="15" t="s">
        <v>34</v>
      </c>
      <c r="AX229" s="15" t="s">
        <v>73</v>
      </c>
      <c r="AY229" s="234" t="s">
        <v>172</v>
      </c>
    </row>
    <row r="230" spans="1:65" s="15" customFormat="1">
      <c r="B230" s="225"/>
      <c r="C230" s="226"/>
      <c r="D230" s="204" t="s">
        <v>180</v>
      </c>
      <c r="E230" s="227" t="s">
        <v>21</v>
      </c>
      <c r="F230" s="228" t="s">
        <v>1287</v>
      </c>
      <c r="G230" s="226"/>
      <c r="H230" s="227" t="s">
        <v>21</v>
      </c>
      <c r="I230" s="229"/>
      <c r="J230" s="226"/>
      <c r="K230" s="226"/>
      <c r="L230" s="230"/>
      <c r="M230" s="231"/>
      <c r="N230" s="232"/>
      <c r="O230" s="232"/>
      <c r="P230" s="232"/>
      <c r="Q230" s="232"/>
      <c r="R230" s="232"/>
      <c r="S230" s="232"/>
      <c r="T230" s="233"/>
      <c r="AT230" s="234" t="s">
        <v>180</v>
      </c>
      <c r="AU230" s="234" t="s">
        <v>83</v>
      </c>
      <c r="AV230" s="15" t="s">
        <v>81</v>
      </c>
      <c r="AW230" s="15" t="s">
        <v>34</v>
      </c>
      <c r="AX230" s="15" t="s">
        <v>73</v>
      </c>
      <c r="AY230" s="234" t="s">
        <v>172</v>
      </c>
    </row>
    <row r="231" spans="1:65" s="13" customFormat="1">
      <c r="B231" s="202"/>
      <c r="C231" s="203"/>
      <c r="D231" s="204" t="s">
        <v>180</v>
      </c>
      <c r="E231" s="205" t="s">
        <v>21</v>
      </c>
      <c r="F231" s="206" t="s">
        <v>1371</v>
      </c>
      <c r="G231" s="203"/>
      <c r="H231" s="207">
        <v>623.44000000000005</v>
      </c>
      <c r="I231" s="208"/>
      <c r="J231" s="203"/>
      <c r="K231" s="203"/>
      <c r="L231" s="209"/>
      <c r="M231" s="210"/>
      <c r="N231" s="211"/>
      <c r="O231" s="211"/>
      <c r="P231" s="211"/>
      <c r="Q231" s="211"/>
      <c r="R231" s="211"/>
      <c r="S231" s="211"/>
      <c r="T231" s="212"/>
      <c r="AT231" s="213" t="s">
        <v>180</v>
      </c>
      <c r="AU231" s="213" t="s">
        <v>83</v>
      </c>
      <c r="AV231" s="13" t="s">
        <v>83</v>
      </c>
      <c r="AW231" s="13" t="s">
        <v>34</v>
      </c>
      <c r="AX231" s="13" t="s">
        <v>73</v>
      </c>
      <c r="AY231" s="213" t="s">
        <v>172</v>
      </c>
    </row>
    <row r="232" spans="1:65" s="15" customFormat="1">
      <c r="B232" s="225"/>
      <c r="C232" s="226"/>
      <c r="D232" s="204" t="s">
        <v>180</v>
      </c>
      <c r="E232" s="227" t="s">
        <v>21</v>
      </c>
      <c r="F232" s="228" t="s">
        <v>1262</v>
      </c>
      <c r="G232" s="226"/>
      <c r="H232" s="227" t="s">
        <v>21</v>
      </c>
      <c r="I232" s="229"/>
      <c r="J232" s="226"/>
      <c r="K232" s="226"/>
      <c r="L232" s="230"/>
      <c r="M232" s="231"/>
      <c r="N232" s="232"/>
      <c r="O232" s="232"/>
      <c r="P232" s="232"/>
      <c r="Q232" s="232"/>
      <c r="R232" s="232"/>
      <c r="S232" s="232"/>
      <c r="T232" s="233"/>
      <c r="AT232" s="234" t="s">
        <v>180</v>
      </c>
      <c r="AU232" s="234" t="s">
        <v>83</v>
      </c>
      <c r="AV232" s="15" t="s">
        <v>81</v>
      </c>
      <c r="AW232" s="15" t="s">
        <v>34</v>
      </c>
      <c r="AX232" s="15" t="s">
        <v>73</v>
      </c>
      <c r="AY232" s="234" t="s">
        <v>172</v>
      </c>
    </row>
    <row r="233" spans="1:65" s="13" customFormat="1">
      <c r="B233" s="202"/>
      <c r="C233" s="203"/>
      <c r="D233" s="204" t="s">
        <v>180</v>
      </c>
      <c r="E233" s="205" t="s">
        <v>21</v>
      </c>
      <c r="F233" s="206" t="s">
        <v>1272</v>
      </c>
      <c r="G233" s="203"/>
      <c r="H233" s="207">
        <v>142.83000000000001</v>
      </c>
      <c r="I233" s="208"/>
      <c r="J233" s="203"/>
      <c r="K233" s="203"/>
      <c r="L233" s="209"/>
      <c r="M233" s="210"/>
      <c r="N233" s="211"/>
      <c r="O233" s="211"/>
      <c r="P233" s="211"/>
      <c r="Q233" s="211"/>
      <c r="R233" s="211"/>
      <c r="S233" s="211"/>
      <c r="T233" s="212"/>
      <c r="AT233" s="213" t="s">
        <v>180</v>
      </c>
      <c r="AU233" s="213" t="s">
        <v>83</v>
      </c>
      <c r="AV233" s="13" t="s">
        <v>83</v>
      </c>
      <c r="AW233" s="13" t="s">
        <v>34</v>
      </c>
      <c r="AX233" s="13" t="s">
        <v>73</v>
      </c>
      <c r="AY233" s="213" t="s">
        <v>172</v>
      </c>
    </row>
    <row r="234" spans="1:65" s="15" customFormat="1">
      <c r="B234" s="225"/>
      <c r="C234" s="226"/>
      <c r="D234" s="204" t="s">
        <v>180</v>
      </c>
      <c r="E234" s="227" t="s">
        <v>21</v>
      </c>
      <c r="F234" s="228" t="s">
        <v>1291</v>
      </c>
      <c r="G234" s="226"/>
      <c r="H234" s="227" t="s">
        <v>21</v>
      </c>
      <c r="I234" s="229"/>
      <c r="J234" s="226"/>
      <c r="K234" s="226"/>
      <c r="L234" s="230"/>
      <c r="M234" s="231"/>
      <c r="N234" s="232"/>
      <c r="O234" s="232"/>
      <c r="P234" s="232"/>
      <c r="Q234" s="232"/>
      <c r="R234" s="232"/>
      <c r="S234" s="232"/>
      <c r="T234" s="233"/>
      <c r="AT234" s="234" t="s">
        <v>180</v>
      </c>
      <c r="AU234" s="234" t="s">
        <v>83</v>
      </c>
      <c r="AV234" s="15" t="s">
        <v>81</v>
      </c>
      <c r="AW234" s="15" t="s">
        <v>34</v>
      </c>
      <c r="AX234" s="15" t="s">
        <v>73</v>
      </c>
      <c r="AY234" s="234" t="s">
        <v>172</v>
      </c>
    </row>
    <row r="235" spans="1:65" s="13" customFormat="1">
      <c r="B235" s="202"/>
      <c r="C235" s="203"/>
      <c r="D235" s="204" t="s">
        <v>180</v>
      </c>
      <c r="E235" s="205" t="s">
        <v>21</v>
      </c>
      <c r="F235" s="206" t="s">
        <v>1292</v>
      </c>
      <c r="G235" s="203"/>
      <c r="H235" s="207">
        <v>37.72</v>
      </c>
      <c r="I235" s="208"/>
      <c r="J235" s="203"/>
      <c r="K235" s="203"/>
      <c r="L235" s="209"/>
      <c r="M235" s="210"/>
      <c r="N235" s="211"/>
      <c r="O235" s="211"/>
      <c r="P235" s="211"/>
      <c r="Q235" s="211"/>
      <c r="R235" s="211"/>
      <c r="S235" s="211"/>
      <c r="T235" s="212"/>
      <c r="AT235" s="213" t="s">
        <v>180</v>
      </c>
      <c r="AU235" s="213" t="s">
        <v>83</v>
      </c>
      <c r="AV235" s="13" t="s">
        <v>83</v>
      </c>
      <c r="AW235" s="13" t="s">
        <v>34</v>
      </c>
      <c r="AX235" s="13" t="s">
        <v>73</v>
      </c>
      <c r="AY235" s="213" t="s">
        <v>172</v>
      </c>
    </row>
    <row r="236" spans="1:65" s="15" customFormat="1">
      <c r="B236" s="225"/>
      <c r="C236" s="226"/>
      <c r="D236" s="204" t="s">
        <v>180</v>
      </c>
      <c r="E236" s="227" t="s">
        <v>21</v>
      </c>
      <c r="F236" s="228" t="s">
        <v>1267</v>
      </c>
      <c r="G236" s="226"/>
      <c r="H236" s="227" t="s">
        <v>21</v>
      </c>
      <c r="I236" s="229"/>
      <c r="J236" s="226"/>
      <c r="K236" s="226"/>
      <c r="L236" s="230"/>
      <c r="M236" s="231"/>
      <c r="N236" s="232"/>
      <c r="O236" s="232"/>
      <c r="P236" s="232"/>
      <c r="Q236" s="232"/>
      <c r="R236" s="232"/>
      <c r="S236" s="232"/>
      <c r="T236" s="233"/>
      <c r="AT236" s="234" t="s">
        <v>180</v>
      </c>
      <c r="AU236" s="234" t="s">
        <v>83</v>
      </c>
      <c r="AV236" s="15" t="s">
        <v>81</v>
      </c>
      <c r="AW236" s="15" t="s">
        <v>34</v>
      </c>
      <c r="AX236" s="15" t="s">
        <v>73</v>
      </c>
      <c r="AY236" s="234" t="s">
        <v>172</v>
      </c>
    </row>
    <row r="237" spans="1:65" s="13" customFormat="1">
      <c r="B237" s="202"/>
      <c r="C237" s="203"/>
      <c r="D237" s="204" t="s">
        <v>180</v>
      </c>
      <c r="E237" s="205" t="s">
        <v>21</v>
      </c>
      <c r="F237" s="206" t="s">
        <v>1268</v>
      </c>
      <c r="G237" s="203"/>
      <c r="H237" s="207">
        <v>117.37</v>
      </c>
      <c r="I237" s="208"/>
      <c r="J237" s="203"/>
      <c r="K237" s="203"/>
      <c r="L237" s="209"/>
      <c r="M237" s="210"/>
      <c r="N237" s="211"/>
      <c r="O237" s="211"/>
      <c r="P237" s="211"/>
      <c r="Q237" s="211"/>
      <c r="R237" s="211"/>
      <c r="S237" s="211"/>
      <c r="T237" s="212"/>
      <c r="AT237" s="213" t="s">
        <v>180</v>
      </c>
      <c r="AU237" s="213" t="s">
        <v>83</v>
      </c>
      <c r="AV237" s="13" t="s">
        <v>83</v>
      </c>
      <c r="AW237" s="13" t="s">
        <v>34</v>
      </c>
      <c r="AX237" s="13" t="s">
        <v>73</v>
      </c>
      <c r="AY237" s="213" t="s">
        <v>172</v>
      </c>
    </row>
    <row r="238" spans="1:65" s="14" customFormat="1">
      <c r="B238" s="214"/>
      <c r="C238" s="215"/>
      <c r="D238" s="204" t="s">
        <v>180</v>
      </c>
      <c r="E238" s="216" t="s">
        <v>21</v>
      </c>
      <c r="F238" s="217" t="s">
        <v>182</v>
      </c>
      <c r="G238" s="215"/>
      <c r="H238" s="218">
        <v>921.36</v>
      </c>
      <c r="I238" s="219"/>
      <c r="J238" s="215"/>
      <c r="K238" s="215"/>
      <c r="L238" s="220"/>
      <c r="M238" s="221"/>
      <c r="N238" s="222"/>
      <c r="O238" s="222"/>
      <c r="P238" s="222"/>
      <c r="Q238" s="222"/>
      <c r="R238" s="222"/>
      <c r="S238" s="222"/>
      <c r="T238" s="223"/>
      <c r="AT238" s="224" t="s">
        <v>180</v>
      </c>
      <c r="AU238" s="224" t="s">
        <v>83</v>
      </c>
      <c r="AV238" s="14" t="s">
        <v>178</v>
      </c>
      <c r="AW238" s="14" t="s">
        <v>34</v>
      </c>
      <c r="AX238" s="14" t="s">
        <v>81</v>
      </c>
      <c r="AY238" s="224" t="s">
        <v>172</v>
      </c>
    </row>
    <row r="239" spans="1:65" s="2" customFormat="1" ht="24" customHeight="1">
      <c r="A239" s="35"/>
      <c r="B239" s="36"/>
      <c r="C239" s="189" t="s">
        <v>348</v>
      </c>
      <c r="D239" s="189" t="s">
        <v>174</v>
      </c>
      <c r="E239" s="190" t="s">
        <v>1372</v>
      </c>
      <c r="F239" s="191" t="s">
        <v>1373</v>
      </c>
      <c r="G239" s="192" t="s">
        <v>125</v>
      </c>
      <c r="H239" s="193">
        <v>37.72</v>
      </c>
      <c r="I239" s="194"/>
      <c r="J239" s="195">
        <f>ROUND(I239*H239,2)</f>
        <v>0</v>
      </c>
      <c r="K239" s="191" t="s">
        <v>177</v>
      </c>
      <c r="L239" s="40"/>
      <c r="M239" s="196" t="s">
        <v>21</v>
      </c>
      <c r="N239" s="197" t="s">
        <v>44</v>
      </c>
      <c r="O239" s="65"/>
      <c r="P239" s="198">
        <f>O239*H239</f>
        <v>0</v>
      </c>
      <c r="Q239" s="198">
        <v>0.37080000000000002</v>
      </c>
      <c r="R239" s="198">
        <f>Q239*H239</f>
        <v>13.986575999999999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178</v>
      </c>
      <c r="AT239" s="200" t="s">
        <v>174</v>
      </c>
      <c r="AU239" s="200" t="s">
        <v>83</v>
      </c>
      <c r="AY239" s="18" t="s">
        <v>172</v>
      </c>
      <c r="BE239" s="201">
        <f>IF(N239="základní",J239,0)</f>
        <v>0</v>
      </c>
      <c r="BF239" s="201">
        <f>IF(N239="snížená",J239,0)</f>
        <v>0</v>
      </c>
      <c r="BG239" s="201">
        <f>IF(N239="zákl. přenesená",J239,0)</f>
        <v>0</v>
      </c>
      <c r="BH239" s="201">
        <f>IF(N239="sníž. přenesená",J239,0)</f>
        <v>0</v>
      </c>
      <c r="BI239" s="201">
        <f>IF(N239="nulová",J239,0)</f>
        <v>0</v>
      </c>
      <c r="BJ239" s="18" t="s">
        <v>81</v>
      </c>
      <c r="BK239" s="201">
        <f>ROUND(I239*H239,2)</f>
        <v>0</v>
      </c>
      <c r="BL239" s="18" t="s">
        <v>178</v>
      </c>
      <c r="BM239" s="200" t="s">
        <v>1374</v>
      </c>
    </row>
    <row r="240" spans="1:65" s="15" customFormat="1">
      <c r="B240" s="225"/>
      <c r="C240" s="226"/>
      <c r="D240" s="204" t="s">
        <v>180</v>
      </c>
      <c r="E240" s="227" t="s">
        <v>21</v>
      </c>
      <c r="F240" s="228" t="s">
        <v>1261</v>
      </c>
      <c r="G240" s="226"/>
      <c r="H240" s="227" t="s">
        <v>21</v>
      </c>
      <c r="I240" s="229"/>
      <c r="J240" s="226"/>
      <c r="K240" s="226"/>
      <c r="L240" s="230"/>
      <c r="M240" s="231"/>
      <c r="N240" s="232"/>
      <c r="O240" s="232"/>
      <c r="P240" s="232"/>
      <c r="Q240" s="232"/>
      <c r="R240" s="232"/>
      <c r="S240" s="232"/>
      <c r="T240" s="233"/>
      <c r="AT240" s="234" t="s">
        <v>180</v>
      </c>
      <c r="AU240" s="234" t="s">
        <v>83</v>
      </c>
      <c r="AV240" s="15" t="s">
        <v>81</v>
      </c>
      <c r="AW240" s="15" t="s">
        <v>34</v>
      </c>
      <c r="AX240" s="15" t="s">
        <v>73</v>
      </c>
      <c r="AY240" s="234" t="s">
        <v>172</v>
      </c>
    </row>
    <row r="241" spans="1:65" s="15" customFormat="1">
      <c r="B241" s="225"/>
      <c r="C241" s="226"/>
      <c r="D241" s="204" t="s">
        <v>180</v>
      </c>
      <c r="E241" s="227" t="s">
        <v>21</v>
      </c>
      <c r="F241" s="228" t="s">
        <v>1291</v>
      </c>
      <c r="G241" s="226"/>
      <c r="H241" s="227" t="s">
        <v>21</v>
      </c>
      <c r="I241" s="229"/>
      <c r="J241" s="226"/>
      <c r="K241" s="226"/>
      <c r="L241" s="230"/>
      <c r="M241" s="231"/>
      <c r="N241" s="232"/>
      <c r="O241" s="232"/>
      <c r="P241" s="232"/>
      <c r="Q241" s="232"/>
      <c r="R241" s="232"/>
      <c r="S241" s="232"/>
      <c r="T241" s="233"/>
      <c r="AT241" s="234" t="s">
        <v>180</v>
      </c>
      <c r="AU241" s="234" t="s">
        <v>83</v>
      </c>
      <c r="AV241" s="15" t="s">
        <v>81</v>
      </c>
      <c r="AW241" s="15" t="s">
        <v>34</v>
      </c>
      <c r="AX241" s="15" t="s">
        <v>73</v>
      </c>
      <c r="AY241" s="234" t="s">
        <v>172</v>
      </c>
    </row>
    <row r="242" spans="1:65" s="13" customFormat="1">
      <c r="B242" s="202"/>
      <c r="C242" s="203"/>
      <c r="D242" s="204" t="s">
        <v>180</v>
      </c>
      <c r="E242" s="205" t="s">
        <v>21</v>
      </c>
      <c r="F242" s="206" t="s">
        <v>1292</v>
      </c>
      <c r="G242" s="203"/>
      <c r="H242" s="207">
        <v>37.72</v>
      </c>
      <c r="I242" s="208"/>
      <c r="J242" s="203"/>
      <c r="K242" s="203"/>
      <c r="L242" s="209"/>
      <c r="M242" s="210"/>
      <c r="N242" s="211"/>
      <c r="O242" s="211"/>
      <c r="P242" s="211"/>
      <c r="Q242" s="211"/>
      <c r="R242" s="211"/>
      <c r="S242" s="211"/>
      <c r="T242" s="212"/>
      <c r="AT242" s="213" t="s">
        <v>180</v>
      </c>
      <c r="AU242" s="213" t="s">
        <v>83</v>
      </c>
      <c r="AV242" s="13" t="s">
        <v>83</v>
      </c>
      <c r="AW242" s="13" t="s">
        <v>34</v>
      </c>
      <c r="AX242" s="13" t="s">
        <v>73</v>
      </c>
      <c r="AY242" s="213" t="s">
        <v>172</v>
      </c>
    </row>
    <row r="243" spans="1:65" s="14" customFormat="1">
      <c r="B243" s="214"/>
      <c r="C243" s="215"/>
      <c r="D243" s="204" t="s">
        <v>180</v>
      </c>
      <c r="E243" s="216" t="s">
        <v>21</v>
      </c>
      <c r="F243" s="217" t="s">
        <v>182</v>
      </c>
      <c r="G243" s="215"/>
      <c r="H243" s="218">
        <v>37.72</v>
      </c>
      <c r="I243" s="219"/>
      <c r="J243" s="215"/>
      <c r="K243" s="215"/>
      <c r="L243" s="220"/>
      <c r="M243" s="221"/>
      <c r="N243" s="222"/>
      <c r="O243" s="222"/>
      <c r="P243" s="222"/>
      <c r="Q243" s="222"/>
      <c r="R243" s="222"/>
      <c r="S243" s="222"/>
      <c r="T243" s="223"/>
      <c r="AT243" s="224" t="s">
        <v>180</v>
      </c>
      <c r="AU243" s="224" t="s">
        <v>83</v>
      </c>
      <c r="AV243" s="14" t="s">
        <v>178</v>
      </c>
      <c r="AW243" s="14" t="s">
        <v>34</v>
      </c>
      <c r="AX243" s="14" t="s">
        <v>81</v>
      </c>
      <c r="AY243" s="224" t="s">
        <v>172</v>
      </c>
    </row>
    <row r="244" spans="1:65" s="2" customFormat="1" ht="24" customHeight="1">
      <c r="A244" s="35"/>
      <c r="B244" s="36"/>
      <c r="C244" s="189" t="s">
        <v>366</v>
      </c>
      <c r="D244" s="189" t="s">
        <v>174</v>
      </c>
      <c r="E244" s="190" t="s">
        <v>1375</v>
      </c>
      <c r="F244" s="191" t="s">
        <v>1376</v>
      </c>
      <c r="G244" s="192" t="s">
        <v>125</v>
      </c>
      <c r="H244" s="193">
        <v>117.37</v>
      </c>
      <c r="I244" s="194"/>
      <c r="J244" s="195">
        <f>ROUND(I244*H244,2)</f>
        <v>0</v>
      </c>
      <c r="K244" s="191" t="s">
        <v>21</v>
      </c>
      <c r="L244" s="40"/>
      <c r="M244" s="196" t="s">
        <v>21</v>
      </c>
      <c r="N244" s="197" t="s">
        <v>44</v>
      </c>
      <c r="O244" s="65"/>
      <c r="P244" s="198">
        <f>O244*H244</f>
        <v>0</v>
      </c>
      <c r="Q244" s="198">
        <v>0.26375999999999999</v>
      </c>
      <c r="R244" s="198">
        <f>Q244*H244</f>
        <v>30.957511199999999</v>
      </c>
      <c r="S244" s="198">
        <v>0</v>
      </c>
      <c r="T244" s="199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0" t="s">
        <v>178</v>
      </c>
      <c r="AT244" s="200" t="s">
        <v>174</v>
      </c>
      <c r="AU244" s="200" t="s">
        <v>83</v>
      </c>
      <c r="AY244" s="18" t="s">
        <v>172</v>
      </c>
      <c r="BE244" s="201">
        <f>IF(N244="základní",J244,0)</f>
        <v>0</v>
      </c>
      <c r="BF244" s="201">
        <f>IF(N244="snížená",J244,0)</f>
        <v>0</v>
      </c>
      <c r="BG244" s="201">
        <f>IF(N244="zákl. přenesená",J244,0)</f>
        <v>0</v>
      </c>
      <c r="BH244" s="201">
        <f>IF(N244="sníž. přenesená",J244,0)</f>
        <v>0</v>
      </c>
      <c r="BI244" s="201">
        <f>IF(N244="nulová",J244,0)</f>
        <v>0</v>
      </c>
      <c r="BJ244" s="18" t="s">
        <v>81</v>
      </c>
      <c r="BK244" s="201">
        <f>ROUND(I244*H244,2)</f>
        <v>0</v>
      </c>
      <c r="BL244" s="18" t="s">
        <v>178</v>
      </c>
      <c r="BM244" s="200" t="s">
        <v>1377</v>
      </c>
    </row>
    <row r="245" spans="1:65" s="15" customFormat="1">
      <c r="B245" s="225"/>
      <c r="C245" s="226"/>
      <c r="D245" s="204" t="s">
        <v>180</v>
      </c>
      <c r="E245" s="227" t="s">
        <v>21</v>
      </c>
      <c r="F245" s="228" t="s">
        <v>1261</v>
      </c>
      <c r="G245" s="226"/>
      <c r="H245" s="227" t="s">
        <v>21</v>
      </c>
      <c r="I245" s="229"/>
      <c r="J245" s="226"/>
      <c r="K245" s="226"/>
      <c r="L245" s="230"/>
      <c r="M245" s="231"/>
      <c r="N245" s="232"/>
      <c r="O245" s="232"/>
      <c r="P245" s="232"/>
      <c r="Q245" s="232"/>
      <c r="R245" s="232"/>
      <c r="S245" s="232"/>
      <c r="T245" s="233"/>
      <c r="AT245" s="234" t="s">
        <v>180</v>
      </c>
      <c r="AU245" s="234" t="s">
        <v>83</v>
      </c>
      <c r="AV245" s="15" t="s">
        <v>81</v>
      </c>
      <c r="AW245" s="15" t="s">
        <v>34</v>
      </c>
      <c r="AX245" s="15" t="s">
        <v>73</v>
      </c>
      <c r="AY245" s="234" t="s">
        <v>172</v>
      </c>
    </row>
    <row r="246" spans="1:65" s="15" customFormat="1">
      <c r="B246" s="225"/>
      <c r="C246" s="226"/>
      <c r="D246" s="204" t="s">
        <v>180</v>
      </c>
      <c r="E246" s="227" t="s">
        <v>21</v>
      </c>
      <c r="F246" s="228" t="s">
        <v>1267</v>
      </c>
      <c r="G246" s="226"/>
      <c r="H246" s="227" t="s">
        <v>21</v>
      </c>
      <c r="I246" s="229"/>
      <c r="J246" s="226"/>
      <c r="K246" s="226"/>
      <c r="L246" s="230"/>
      <c r="M246" s="231"/>
      <c r="N246" s="232"/>
      <c r="O246" s="232"/>
      <c r="P246" s="232"/>
      <c r="Q246" s="232"/>
      <c r="R246" s="232"/>
      <c r="S246" s="232"/>
      <c r="T246" s="233"/>
      <c r="AT246" s="234" t="s">
        <v>180</v>
      </c>
      <c r="AU246" s="234" t="s">
        <v>83</v>
      </c>
      <c r="AV246" s="15" t="s">
        <v>81</v>
      </c>
      <c r="AW246" s="15" t="s">
        <v>34</v>
      </c>
      <c r="AX246" s="15" t="s">
        <v>73</v>
      </c>
      <c r="AY246" s="234" t="s">
        <v>172</v>
      </c>
    </row>
    <row r="247" spans="1:65" s="13" customFormat="1">
      <c r="B247" s="202"/>
      <c r="C247" s="203"/>
      <c r="D247" s="204" t="s">
        <v>180</v>
      </c>
      <c r="E247" s="205" t="s">
        <v>21</v>
      </c>
      <c r="F247" s="206" t="s">
        <v>1268</v>
      </c>
      <c r="G247" s="203"/>
      <c r="H247" s="207">
        <v>117.37</v>
      </c>
      <c r="I247" s="208"/>
      <c r="J247" s="203"/>
      <c r="K247" s="203"/>
      <c r="L247" s="209"/>
      <c r="M247" s="210"/>
      <c r="N247" s="211"/>
      <c r="O247" s="211"/>
      <c r="P247" s="211"/>
      <c r="Q247" s="211"/>
      <c r="R247" s="211"/>
      <c r="S247" s="211"/>
      <c r="T247" s="212"/>
      <c r="AT247" s="213" t="s">
        <v>180</v>
      </c>
      <c r="AU247" s="213" t="s">
        <v>83</v>
      </c>
      <c r="AV247" s="13" t="s">
        <v>83</v>
      </c>
      <c r="AW247" s="13" t="s">
        <v>34</v>
      </c>
      <c r="AX247" s="13" t="s">
        <v>73</v>
      </c>
      <c r="AY247" s="213" t="s">
        <v>172</v>
      </c>
    </row>
    <row r="248" spans="1:65" s="14" customFormat="1">
      <c r="B248" s="214"/>
      <c r="C248" s="215"/>
      <c r="D248" s="204" t="s">
        <v>180</v>
      </c>
      <c r="E248" s="216" t="s">
        <v>21</v>
      </c>
      <c r="F248" s="217" t="s">
        <v>182</v>
      </c>
      <c r="G248" s="215"/>
      <c r="H248" s="218">
        <v>117.37</v>
      </c>
      <c r="I248" s="219"/>
      <c r="J248" s="215"/>
      <c r="K248" s="215"/>
      <c r="L248" s="220"/>
      <c r="M248" s="221"/>
      <c r="N248" s="222"/>
      <c r="O248" s="222"/>
      <c r="P248" s="222"/>
      <c r="Q248" s="222"/>
      <c r="R248" s="222"/>
      <c r="S248" s="222"/>
      <c r="T248" s="223"/>
      <c r="AT248" s="224" t="s">
        <v>180</v>
      </c>
      <c r="AU248" s="224" t="s">
        <v>83</v>
      </c>
      <c r="AV248" s="14" t="s">
        <v>178</v>
      </c>
      <c r="AW248" s="14" t="s">
        <v>34</v>
      </c>
      <c r="AX248" s="14" t="s">
        <v>81</v>
      </c>
      <c r="AY248" s="224" t="s">
        <v>172</v>
      </c>
    </row>
    <row r="249" spans="1:65" s="2" customFormat="1" ht="24" customHeight="1">
      <c r="A249" s="35"/>
      <c r="B249" s="36"/>
      <c r="C249" s="189" t="s">
        <v>372</v>
      </c>
      <c r="D249" s="189" t="s">
        <v>174</v>
      </c>
      <c r="E249" s="190" t="s">
        <v>1378</v>
      </c>
      <c r="F249" s="191" t="s">
        <v>1379</v>
      </c>
      <c r="G249" s="192" t="s">
        <v>125</v>
      </c>
      <c r="H249" s="193">
        <v>311.72000000000003</v>
      </c>
      <c r="I249" s="194"/>
      <c r="J249" s="195">
        <f>ROUND(I249*H249,2)</f>
        <v>0</v>
      </c>
      <c r="K249" s="191" t="s">
        <v>177</v>
      </c>
      <c r="L249" s="40"/>
      <c r="M249" s="196" t="s">
        <v>21</v>
      </c>
      <c r="N249" s="197" t="s">
        <v>44</v>
      </c>
      <c r="O249" s="65"/>
      <c r="P249" s="198">
        <f>O249*H249</f>
        <v>0</v>
      </c>
      <c r="Q249" s="198">
        <v>0.39561000000000002</v>
      </c>
      <c r="R249" s="198">
        <f>Q249*H249</f>
        <v>123.31954920000001</v>
      </c>
      <c r="S249" s="198">
        <v>0</v>
      </c>
      <c r="T249" s="19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178</v>
      </c>
      <c r="AT249" s="200" t="s">
        <v>174</v>
      </c>
      <c r="AU249" s="200" t="s">
        <v>83</v>
      </c>
      <c r="AY249" s="18" t="s">
        <v>172</v>
      </c>
      <c r="BE249" s="201">
        <f>IF(N249="základní",J249,0)</f>
        <v>0</v>
      </c>
      <c r="BF249" s="201">
        <f>IF(N249="snížená",J249,0)</f>
        <v>0</v>
      </c>
      <c r="BG249" s="201">
        <f>IF(N249="zákl. přenesená",J249,0)</f>
        <v>0</v>
      </c>
      <c r="BH249" s="201">
        <f>IF(N249="sníž. přenesená",J249,0)</f>
        <v>0</v>
      </c>
      <c r="BI249" s="201">
        <f>IF(N249="nulová",J249,0)</f>
        <v>0</v>
      </c>
      <c r="BJ249" s="18" t="s">
        <v>81</v>
      </c>
      <c r="BK249" s="201">
        <f>ROUND(I249*H249,2)</f>
        <v>0</v>
      </c>
      <c r="BL249" s="18" t="s">
        <v>178</v>
      </c>
      <c r="BM249" s="200" t="s">
        <v>1380</v>
      </c>
    </row>
    <row r="250" spans="1:65" s="15" customFormat="1">
      <c r="B250" s="225"/>
      <c r="C250" s="226"/>
      <c r="D250" s="204" t="s">
        <v>180</v>
      </c>
      <c r="E250" s="227" t="s">
        <v>21</v>
      </c>
      <c r="F250" s="228" t="s">
        <v>1261</v>
      </c>
      <c r="G250" s="226"/>
      <c r="H250" s="227" t="s">
        <v>21</v>
      </c>
      <c r="I250" s="229"/>
      <c r="J250" s="226"/>
      <c r="K250" s="226"/>
      <c r="L250" s="230"/>
      <c r="M250" s="231"/>
      <c r="N250" s="232"/>
      <c r="O250" s="232"/>
      <c r="P250" s="232"/>
      <c r="Q250" s="232"/>
      <c r="R250" s="232"/>
      <c r="S250" s="232"/>
      <c r="T250" s="233"/>
      <c r="AT250" s="234" t="s">
        <v>180</v>
      </c>
      <c r="AU250" s="234" t="s">
        <v>83</v>
      </c>
      <c r="AV250" s="15" t="s">
        <v>81</v>
      </c>
      <c r="AW250" s="15" t="s">
        <v>34</v>
      </c>
      <c r="AX250" s="15" t="s">
        <v>73</v>
      </c>
      <c r="AY250" s="234" t="s">
        <v>172</v>
      </c>
    </row>
    <row r="251" spans="1:65" s="15" customFormat="1">
      <c r="B251" s="225"/>
      <c r="C251" s="226"/>
      <c r="D251" s="204" t="s">
        <v>180</v>
      </c>
      <c r="E251" s="227" t="s">
        <v>21</v>
      </c>
      <c r="F251" s="228" t="s">
        <v>1287</v>
      </c>
      <c r="G251" s="226"/>
      <c r="H251" s="227" t="s">
        <v>21</v>
      </c>
      <c r="I251" s="229"/>
      <c r="J251" s="226"/>
      <c r="K251" s="226"/>
      <c r="L251" s="230"/>
      <c r="M251" s="231"/>
      <c r="N251" s="232"/>
      <c r="O251" s="232"/>
      <c r="P251" s="232"/>
      <c r="Q251" s="232"/>
      <c r="R251" s="232"/>
      <c r="S251" s="232"/>
      <c r="T251" s="233"/>
      <c r="AT251" s="234" t="s">
        <v>180</v>
      </c>
      <c r="AU251" s="234" t="s">
        <v>83</v>
      </c>
      <c r="AV251" s="15" t="s">
        <v>81</v>
      </c>
      <c r="AW251" s="15" t="s">
        <v>34</v>
      </c>
      <c r="AX251" s="15" t="s">
        <v>73</v>
      </c>
      <c r="AY251" s="234" t="s">
        <v>172</v>
      </c>
    </row>
    <row r="252" spans="1:65" s="13" customFormat="1">
      <c r="B252" s="202"/>
      <c r="C252" s="203"/>
      <c r="D252" s="204" t="s">
        <v>180</v>
      </c>
      <c r="E252" s="205" t="s">
        <v>21</v>
      </c>
      <c r="F252" s="206" t="s">
        <v>1282</v>
      </c>
      <c r="G252" s="203"/>
      <c r="H252" s="207">
        <v>311.72000000000003</v>
      </c>
      <c r="I252" s="208"/>
      <c r="J252" s="203"/>
      <c r="K252" s="203"/>
      <c r="L252" s="209"/>
      <c r="M252" s="210"/>
      <c r="N252" s="211"/>
      <c r="O252" s="211"/>
      <c r="P252" s="211"/>
      <c r="Q252" s="211"/>
      <c r="R252" s="211"/>
      <c r="S252" s="211"/>
      <c r="T252" s="212"/>
      <c r="AT252" s="213" t="s">
        <v>180</v>
      </c>
      <c r="AU252" s="213" t="s">
        <v>83</v>
      </c>
      <c r="AV252" s="13" t="s">
        <v>83</v>
      </c>
      <c r="AW252" s="13" t="s">
        <v>34</v>
      </c>
      <c r="AX252" s="13" t="s">
        <v>73</v>
      </c>
      <c r="AY252" s="213" t="s">
        <v>172</v>
      </c>
    </row>
    <row r="253" spans="1:65" s="14" customFormat="1">
      <c r="B253" s="214"/>
      <c r="C253" s="215"/>
      <c r="D253" s="204" t="s">
        <v>180</v>
      </c>
      <c r="E253" s="216" t="s">
        <v>21</v>
      </c>
      <c r="F253" s="217" t="s">
        <v>182</v>
      </c>
      <c r="G253" s="215"/>
      <c r="H253" s="218">
        <v>311.72000000000003</v>
      </c>
      <c r="I253" s="219"/>
      <c r="J253" s="215"/>
      <c r="K253" s="215"/>
      <c r="L253" s="220"/>
      <c r="M253" s="221"/>
      <c r="N253" s="222"/>
      <c r="O253" s="222"/>
      <c r="P253" s="222"/>
      <c r="Q253" s="222"/>
      <c r="R253" s="222"/>
      <c r="S253" s="222"/>
      <c r="T253" s="223"/>
      <c r="AT253" s="224" t="s">
        <v>180</v>
      </c>
      <c r="AU253" s="224" t="s">
        <v>83</v>
      </c>
      <c r="AV253" s="14" t="s">
        <v>178</v>
      </c>
      <c r="AW253" s="14" t="s">
        <v>34</v>
      </c>
      <c r="AX253" s="14" t="s">
        <v>81</v>
      </c>
      <c r="AY253" s="224" t="s">
        <v>172</v>
      </c>
    </row>
    <row r="254" spans="1:65" s="2" customFormat="1" ht="16.5" customHeight="1">
      <c r="A254" s="35"/>
      <c r="B254" s="36"/>
      <c r="C254" s="189" t="s">
        <v>376</v>
      </c>
      <c r="D254" s="189" t="s">
        <v>174</v>
      </c>
      <c r="E254" s="190" t="s">
        <v>1381</v>
      </c>
      <c r="F254" s="191" t="s">
        <v>1382</v>
      </c>
      <c r="G254" s="192" t="s">
        <v>125</v>
      </c>
      <c r="H254" s="193">
        <v>663.32</v>
      </c>
      <c r="I254" s="194"/>
      <c r="J254" s="195">
        <f>ROUND(I254*H254,2)</f>
        <v>0</v>
      </c>
      <c r="K254" s="191" t="s">
        <v>177</v>
      </c>
      <c r="L254" s="40"/>
      <c r="M254" s="196" t="s">
        <v>21</v>
      </c>
      <c r="N254" s="197" t="s">
        <v>44</v>
      </c>
      <c r="O254" s="65"/>
      <c r="P254" s="198">
        <f>O254*H254</f>
        <v>0</v>
      </c>
      <c r="Q254" s="198">
        <v>0</v>
      </c>
      <c r="R254" s="198">
        <f>Q254*H254</f>
        <v>0</v>
      </c>
      <c r="S254" s="198">
        <v>0</v>
      </c>
      <c r="T254" s="19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0" t="s">
        <v>178</v>
      </c>
      <c r="AT254" s="200" t="s">
        <v>174</v>
      </c>
      <c r="AU254" s="200" t="s">
        <v>83</v>
      </c>
      <c r="AY254" s="18" t="s">
        <v>172</v>
      </c>
      <c r="BE254" s="201">
        <f>IF(N254="základní",J254,0)</f>
        <v>0</v>
      </c>
      <c r="BF254" s="201">
        <f>IF(N254="snížená",J254,0)</f>
        <v>0</v>
      </c>
      <c r="BG254" s="201">
        <f>IF(N254="zákl. přenesená",J254,0)</f>
        <v>0</v>
      </c>
      <c r="BH254" s="201">
        <f>IF(N254="sníž. přenesená",J254,0)</f>
        <v>0</v>
      </c>
      <c r="BI254" s="201">
        <f>IF(N254="nulová",J254,0)</f>
        <v>0</v>
      </c>
      <c r="BJ254" s="18" t="s">
        <v>81</v>
      </c>
      <c r="BK254" s="201">
        <f>ROUND(I254*H254,2)</f>
        <v>0</v>
      </c>
      <c r="BL254" s="18" t="s">
        <v>178</v>
      </c>
      <c r="BM254" s="200" t="s">
        <v>1383</v>
      </c>
    </row>
    <row r="255" spans="1:65" s="15" customFormat="1">
      <c r="B255" s="225"/>
      <c r="C255" s="226"/>
      <c r="D255" s="204" t="s">
        <v>180</v>
      </c>
      <c r="E255" s="227" t="s">
        <v>21</v>
      </c>
      <c r="F255" s="228" t="s">
        <v>1261</v>
      </c>
      <c r="G255" s="226"/>
      <c r="H255" s="227" t="s">
        <v>21</v>
      </c>
      <c r="I255" s="229"/>
      <c r="J255" s="226"/>
      <c r="K255" s="226"/>
      <c r="L255" s="230"/>
      <c r="M255" s="231"/>
      <c r="N255" s="232"/>
      <c r="O255" s="232"/>
      <c r="P255" s="232"/>
      <c r="Q255" s="232"/>
      <c r="R255" s="232"/>
      <c r="S255" s="232"/>
      <c r="T255" s="233"/>
      <c r="AT255" s="234" t="s">
        <v>180</v>
      </c>
      <c r="AU255" s="234" t="s">
        <v>83</v>
      </c>
      <c r="AV255" s="15" t="s">
        <v>81</v>
      </c>
      <c r="AW255" s="15" t="s">
        <v>34</v>
      </c>
      <c r="AX255" s="15" t="s">
        <v>73</v>
      </c>
      <c r="AY255" s="234" t="s">
        <v>172</v>
      </c>
    </row>
    <row r="256" spans="1:65" s="15" customFormat="1">
      <c r="B256" s="225"/>
      <c r="C256" s="226"/>
      <c r="D256" s="204" t="s">
        <v>180</v>
      </c>
      <c r="E256" s="227" t="s">
        <v>21</v>
      </c>
      <c r="F256" s="228" t="s">
        <v>1287</v>
      </c>
      <c r="G256" s="226"/>
      <c r="H256" s="227" t="s">
        <v>21</v>
      </c>
      <c r="I256" s="229"/>
      <c r="J256" s="226"/>
      <c r="K256" s="226"/>
      <c r="L256" s="230"/>
      <c r="M256" s="231"/>
      <c r="N256" s="232"/>
      <c r="O256" s="232"/>
      <c r="P256" s="232"/>
      <c r="Q256" s="232"/>
      <c r="R256" s="232"/>
      <c r="S256" s="232"/>
      <c r="T256" s="233"/>
      <c r="AT256" s="234" t="s">
        <v>180</v>
      </c>
      <c r="AU256" s="234" t="s">
        <v>83</v>
      </c>
      <c r="AV256" s="15" t="s">
        <v>81</v>
      </c>
      <c r="AW256" s="15" t="s">
        <v>34</v>
      </c>
      <c r="AX256" s="15" t="s">
        <v>73</v>
      </c>
      <c r="AY256" s="234" t="s">
        <v>172</v>
      </c>
    </row>
    <row r="257" spans="1:65" s="13" customFormat="1">
      <c r="B257" s="202"/>
      <c r="C257" s="203"/>
      <c r="D257" s="204" t="s">
        <v>180</v>
      </c>
      <c r="E257" s="205" t="s">
        <v>21</v>
      </c>
      <c r="F257" s="206" t="s">
        <v>1384</v>
      </c>
      <c r="G257" s="203"/>
      <c r="H257" s="207">
        <v>663.32</v>
      </c>
      <c r="I257" s="208"/>
      <c r="J257" s="203"/>
      <c r="K257" s="203"/>
      <c r="L257" s="209"/>
      <c r="M257" s="210"/>
      <c r="N257" s="211"/>
      <c r="O257" s="211"/>
      <c r="P257" s="211"/>
      <c r="Q257" s="211"/>
      <c r="R257" s="211"/>
      <c r="S257" s="211"/>
      <c r="T257" s="212"/>
      <c r="AT257" s="213" t="s">
        <v>180</v>
      </c>
      <c r="AU257" s="213" t="s">
        <v>83</v>
      </c>
      <c r="AV257" s="13" t="s">
        <v>83</v>
      </c>
      <c r="AW257" s="13" t="s">
        <v>34</v>
      </c>
      <c r="AX257" s="13" t="s">
        <v>73</v>
      </c>
      <c r="AY257" s="213" t="s">
        <v>172</v>
      </c>
    </row>
    <row r="258" spans="1:65" s="14" customFormat="1">
      <c r="B258" s="214"/>
      <c r="C258" s="215"/>
      <c r="D258" s="204" t="s">
        <v>180</v>
      </c>
      <c r="E258" s="216" t="s">
        <v>21</v>
      </c>
      <c r="F258" s="217" t="s">
        <v>182</v>
      </c>
      <c r="G258" s="215"/>
      <c r="H258" s="218">
        <v>663.32</v>
      </c>
      <c r="I258" s="219"/>
      <c r="J258" s="215"/>
      <c r="K258" s="215"/>
      <c r="L258" s="220"/>
      <c r="M258" s="221"/>
      <c r="N258" s="222"/>
      <c r="O258" s="222"/>
      <c r="P258" s="222"/>
      <c r="Q258" s="222"/>
      <c r="R258" s="222"/>
      <c r="S258" s="222"/>
      <c r="T258" s="223"/>
      <c r="AT258" s="224" t="s">
        <v>180</v>
      </c>
      <c r="AU258" s="224" t="s">
        <v>83</v>
      </c>
      <c r="AV258" s="14" t="s">
        <v>178</v>
      </c>
      <c r="AW258" s="14" t="s">
        <v>34</v>
      </c>
      <c r="AX258" s="14" t="s">
        <v>81</v>
      </c>
      <c r="AY258" s="224" t="s">
        <v>172</v>
      </c>
    </row>
    <row r="259" spans="1:65" s="2" customFormat="1" ht="24" customHeight="1">
      <c r="A259" s="35"/>
      <c r="B259" s="36"/>
      <c r="C259" s="189" t="s">
        <v>380</v>
      </c>
      <c r="D259" s="189" t="s">
        <v>174</v>
      </c>
      <c r="E259" s="190" t="s">
        <v>1385</v>
      </c>
      <c r="F259" s="191" t="s">
        <v>1386</v>
      </c>
      <c r="G259" s="192" t="s">
        <v>125</v>
      </c>
      <c r="H259" s="193">
        <v>351.6</v>
      </c>
      <c r="I259" s="194"/>
      <c r="J259" s="195">
        <f>ROUND(I259*H259,2)</f>
        <v>0</v>
      </c>
      <c r="K259" s="191" t="s">
        <v>177</v>
      </c>
      <c r="L259" s="40"/>
      <c r="M259" s="196" t="s">
        <v>21</v>
      </c>
      <c r="N259" s="197" t="s">
        <v>44</v>
      </c>
      <c r="O259" s="65"/>
      <c r="P259" s="198">
        <f>O259*H259</f>
        <v>0</v>
      </c>
      <c r="Q259" s="198">
        <v>0</v>
      </c>
      <c r="R259" s="198">
        <f>Q259*H259</f>
        <v>0</v>
      </c>
      <c r="S259" s="198">
        <v>0</v>
      </c>
      <c r="T259" s="19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0" t="s">
        <v>178</v>
      </c>
      <c r="AT259" s="200" t="s">
        <v>174</v>
      </c>
      <c r="AU259" s="200" t="s">
        <v>83</v>
      </c>
      <c r="AY259" s="18" t="s">
        <v>172</v>
      </c>
      <c r="BE259" s="201">
        <f>IF(N259="základní",J259,0)</f>
        <v>0</v>
      </c>
      <c r="BF259" s="201">
        <f>IF(N259="snížená",J259,0)</f>
        <v>0</v>
      </c>
      <c r="BG259" s="201">
        <f>IF(N259="zákl. přenesená",J259,0)</f>
        <v>0</v>
      </c>
      <c r="BH259" s="201">
        <f>IF(N259="sníž. přenesená",J259,0)</f>
        <v>0</v>
      </c>
      <c r="BI259" s="201">
        <f>IF(N259="nulová",J259,0)</f>
        <v>0</v>
      </c>
      <c r="BJ259" s="18" t="s">
        <v>81</v>
      </c>
      <c r="BK259" s="201">
        <f>ROUND(I259*H259,2)</f>
        <v>0</v>
      </c>
      <c r="BL259" s="18" t="s">
        <v>178</v>
      </c>
      <c r="BM259" s="200" t="s">
        <v>1387</v>
      </c>
    </row>
    <row r="260" spans="1:65" s="15" customFormat="1">
      <c r="B260" s="225"/>
      <c r="C260" s="226"/>
      <c r="D260" s="204" t="s">
        <v>180</v>
      </c>
      <c r="E260" s="227" t="s">
        <v>21</v>
      </c>
      <c r="F260" s="228" t="s">
        <v>1261</v>
      </c>
      <c r="G260" s="226"/>
      <c r="H260" s="227" t="s">
        <v>21</v>
      </c>
      <c r="I260" s="229"/>
      <c r="J260" s="226"/>
      <c r="K260" s="226"/>
      <c r="L260" s="230"/>
      <c r="M260" s="231"/>
      <c r="N260" s="232"/>
      <c r="O260" s="232"/>
      <c r="P260" s="232"/>
      <c r="Q260" s="232"/>
      <c r="R260" s="232"/>
      <c r="S260" s="232"/>
      <c r="T260" s="233"/>
      <c r="AT260" s="234" t="s">
        <v>180</v>
      </c>
      <c r="AU260" s="234" t="s">
        <v>83</v>
      </c>
      <c r="AV260" s="15" t="s">
        <v>81</v>
      </c>
      <c r="AW260" s="15" t="s">
        <v>34</v>
      </c>
      <c r="AX260" s="15" t="s">
        <v>73</v>
      </c>
      <c r="AY260" s="234" t="s">
        <v>172</v>
      </c>
    </row>
    <row r="261" spans="1:65" s="15" customFormat="1">
      <c r="B261" s="225"/>
      <c r="C261" s="226"/>
      <c r="D261" s="204" t="s">
        <v>180</v>
      </c>
      <c r="E261" s="227" t="s">
        <v>21</v>
      </c>
      <c r="F261" s="228" t="s">
        <v>1296</v>
      </c>
      <c r="G261" s="226"/>
      <c r="H261" s="227" t="s">
        <v>21</v>
      </c>
      <c r="I261" s="229"/>
      <c r="J261" s="226"/>
      <c r="K261" s="226"/>
      <c r="L261" s="230"/>
      <c r="M261" s="231"/>
      <c r="N261" s="232"/>
      <c r="O261" s="232"/>
      <c r="P261" s="232"/>
      <c r="Q261" s="232"/>
      <c r="R261" s="232"/>
      <c r="S261" s="232"/>
      <c r="T261" s="233"/>
      <c r="AT261" s="234" t="s">
        <v>180</v>
      </c>
      <c r="AU261" s="234" t="s">
        <v>83</v>
      </c>
      <c r="AV261" s="15" t="s">
        <v>81</v>
      </c>
      <c r="AW261" s="15" t="s">
        <v>34</v>
      </c>
      <c r="AX261" s="15" t="s">
        <v>73</v>
      </c>
      <c r="AY261" s="234" t="s">
        <v>172</v>
      </c>
    </row>
    <row r="262" spans="1:65" s="13" customFormat="1">
      <c r="B262" s="202"/>
      <c r="C262" s="203"/>
      <c r="D262" s="204" t="s">
        <v>180</v>
      </c>
      <c r="E262" s="205" t="s">
        <v>21</v>
      </c>
      <c r="F262" s="206" t="s">
        <v>1297</v>
      </c>
      <c r="G262" s="203"/>
      <c r="H262" s="207">
        <v>351.6</v>
      </c>
      <c r="I262" s="208"/>
      <c r="J262" s="203"/>
      <c r="K262" s="203"/>
      <c r="L262" s="209"/>
      <c r="M262" s="210"/>
      <c r="N262" s="211"/>
      <c r="O262" s="211"/>
      <c r="P262" s="211"/>
      <c r="Q262" s="211"/>
      <c r="R262" s="211"/>
      <c r="S262" s="211"/>
      <c r="T262" s="212"/>
      <c r="AT262" s="213" t="s">
        <v>180</v>
      </c>
      <c r="AU262" s="213" t="s">
        <v>83</v>
      </c>
      <c r="AV262" s="13" t="s">
        <v>83</v>
      </c>
      <c r="AW262" s="13" t="s">
        <v>34</v>
      </c>
      <c r="AX262" s="13" t="s">
        <v>73</v>
      </c>
      <c r="AY262" s="213" t="s">
        <v>172</v>
      </c>
    </row>
    <row r="263" spans="1:65" s="14" customFormat="1">
      <c r="B263" s="214"/>
      <c r="C263" s="215"/>
      <c r="D263" s="204" t="s">
        <v>180</v>
      </c>
      <c r="E263" s="216" t="s">
        <v>21</v>
      </c>
      <c r="F263" s="217" t="s">
        <v>182</v>
      </c>
      <c r="G263" s="215"/>
      <c r="H263" s="218">
        <v>351.6</v>
      </c>
      <c r="I263" s="219"/>
      <c r="J263" s="215"/>
      <c r="K263" s="215"/>
      <c r="L263" s="220"/>
      <c r="M263" s="221"/>
      <c r="N263" s="222"/>
      <c r="O263" s="222"/>
      <c r="P263" s="222"/>
      <c r="Q263" s="222"/>
      <c r="R263" s="222"/>
      <c r="S263" s="222"/>
      <c r="T263" s="223"/>
      <c r="AT263" s="224" t="s">
        <v>180</v>
      </c>
      <c r="AU263" s="224" t="s">
        <v>83</v>
      </c>
      <c r="AV263" s="14" t="s">
        <v>178</v>
      </c>
      <c r="AW263" s="14" t="s">
        <v>34</v>
      </c>
      <c r="AX263" s="14" t="s">
        <v>81</v>
      </c>
      <c r="AY263" s="224" t="s">
        <v>172</v>
      </c>
    </row>
    <row r="264" spans="1:65" s="2" customFormat="1" ht="24" customHeight="1">
      <c r="A264" s="35"/>
      <c r="B264" s="36"/>
      <c r="C264" s="189" t="s">
        <v>385</v>
      </c>
      <c r="D264" s="189" t="s">
        <v>174</v>
      </c>
      <c r="E264" s="190" t="s">
        <v>1388</v>
      </c>
      <c r="F264" s="191" t="s">
        <v>1389</v>
      </c>
      <c r="G264" s="192" t="s">
        <v>125</v>
      </c>
      <c r="H264" s="193">
        <v>311.72000000000003</v>
      </c>
      <c r="I264" s="194"/>
      <c r="J264" s="195">
        <f>ROUND(I264*H264,2)</f>
        <v>0</v>
      </c>
      <c r="K264" s="191" t="s">
        <v>177</v>
      </c>
      <c r="L264" s="40"/>
      <c r="M264" s="196" t="s">
        <v>21</v>
      </c>
      <c r="N264" s="197" t="s">
        <v>44</v>
      </c>
      <c r="O264" s="65"/>
      <c r="P264" s="198">
        <f>O264*H264</f>
        <v>0</v>
      </c>
      <c r="Q264" s="198">
        <v>0</v>
      </c>
      <c r="R264" s="198">
        <f>Q264*H264</f>
        <v>0</v>
      </c>
      <c r="S264" s="198">
        <v>0</v>
      </c>
      <c r="T264" s="19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0" t="s">
        <v>178</v>
      </c>
      <c r="AT264" s="200" t="s">
        <v>174</v>
      </c>
      <c r="AU264" s="200" t="s">
        <v>83</v>
      </c>
      <c r="AY264" s="18" t="s">
        <v>172</v>
      </c>
      <c r="BE264" s="201">
        <f>IF(N264="základní",J264,0)</f>
        <v>0</v>
      </c>
      <c r="BF264" s="201">
        <f>IF(N264="snížená",J264,0)</f>
        <v>0</v>
      </c>
      <c r="BG264" s="201">
        <f>IF(N264="zákl. přenesená",J264,0)</f>
        <v>0</v>
      </c>
      <c r="BH264" s="201">
        <f>IF(N264="sníž. přenesená",J264,0)</f>
        <v>0</v>
      </c>
      <c r="BI264" s="201">
        <f>IF(N264="nulová",J264,0)</f>
        <v>0</v>
      </c>
      <c r="BJ264" s="18" t="s">
        <v>81</v>
      </c>
      <c r="BK264" s="201">
        <f>ROUND(I264*H264,2)</f>
        <v>0</v>
      </c>
      <c r="BL264" s="18" t="s">
        <v>178</v>
      </c>
      <c r="BM264" s="200" t="s">
        <v>1390</v>
      </c>
    </row>
    <row r="265" spans="1:65" s="15" customFormat="1">
      <c r="B265" s="225"/>
      <c r="C265" s="226"/>
      <c r="D265" s="204" t="s">
        <v>180</v>
      </c>
      <c r="E265" s="227" t="s">
        <v>21</v>
      </c>
      <c r="F265" s="228" t="s">
        <v>1261</v>
      </c>
      <c r="G265" s="226"/>
      <c r="H265" s="227" t="s">
        <v>21</v>
      </c>
      <c r="I265" s="229"/>
      <c r="J265" s="226"/>
      <c r="K265" s="226"/>
      <c r="L265" s="230"/>
      <c r="M265" s="231"/>
      <c r="N265" s="232"/>
      <c r="O265" s="232"/>
      <c r="P265" s="232"/>
      <c r="Q265" s="232"/>
      <c r="R265" s="232"/>
      <c r="S265" s="232"/>
      <c r="T265" s="233"/>
      <c r="AT265" s="234" t="s">
        <v>180</v>
      </c>
      <c r="AU265" s="234" t="s">
        <v>83</v>
      </c>
      <c r="AV265" s="15" t="s">
        <v>81</v>
      </c>
      <c r="AW265" s="15" t="s">
        <v>34</v>
      </c>
      <c r="AX265" s="15" t="s">
        <v>73</v>
      </c>
      <c r="AY265" s="234" t="s">
        <v>172</v>
      </c>
    </row>
    <row r="266" spans="1:65" s="15" customFormat="1">
      <c r="B266" s="225"/>
      <c r="C266" s="226"/>
      <c r="D266" s="204" t="s">
        <v>180</v>
      </c>
      <c r="E266" s="227" t="s">
        <v>21</v>
      </c>
      <c r="F266" s="228" t="s">
        <v>1287</v>
      </c>
      <c r="G266" s="226"/>
      <c r="H266" s="227" t="s">
        <v>21</v>
      </c>
      <c r="I266" s="229"/>
      <c r="J266" s="226"/>
      <c r="K266" s="226"/>
      <c r="L266" s="230"/>
      <c r="M266" s="231"/>
      <c r="N266" s="232"/>
      <c r="O266" s="232"/>
      <c r="P266" s="232"/>
      <c r="Q266" s="232"/>
      <c r="R266" s="232"/>
      <c r="S266" s="232"/>
      <c r="T266" s="233"/>
      <c r="AT266" s="234" t="s">
        <v>180</v>
      </c>
      <c r="AU266" s="234" t="s">
        <v>83</v>
      </c>
      <c r="AV266" s="15" t="s">
        <v>81</v>
      </c>
      <c r="AW266" s="15" t="s">
        <v>34</v>
      </c>
      <c r="AX266" s="15" t="s">
        <v>73</v>
      </c>
      <c r="AY266" s="234" t="s">
        <v>172</v>
      </c>
    </row>
    <row r="267" spans="1:65" s="13" customFormat="1">
      <c r="B267" s="202"/>
      <c r="C267" s="203"/>
      <c r="D267" s="204" t="s">
        <v>180</v>
      </c>
      <c r="E267" s="205" t="s">
        <v>21</v>
      </c>
      <c r="F267" s="206" t="s">
        <v>1282</v>
      </c>
      <c r="G267" s="203"/>
      <c r="H267" s="207">
        <v>311.72000000000003</v>
      </c>
      <c r="I267" s="208"/>
      <c r="J267" s="203"/>
      <c r="K267" s="203"/>
      <c r="L267" s="209"/>
      <c r="M267" s="210"/>
      <c r="N267" s="211"/>
      <c r="O267" s="211"/>
      <c r="P267" s="211"/>
      <c r="Q267" s="211"/>
      <c r="R267" s="211"/>
      <c r="S267" s="211"/>
      <c r="T267" s="212"/>
      <c r="AT267" s="213" t="s">
        <v>180</v>
      </c>
      <c r="AU267" s="213" t="s">
        <v>83</v>
      </c>
      <c r="AV267" s="13" t="s">
        <v>83</v>
      </c>
      <c r="AW267" s="13" t="s">
        <v>34</v>
      </c>
      <c r="AX267" s="13" t="s">
        <v>73</v>
      </c>
      <c r="AY267" s="213" t="s">
        <v>172</v>
      </c>
    </row>
    <row r="268" spans="1:65" s="14" customFormat="1">
      <c r="B268" s="214"/>
      <c r="C268" s="215"/>
      <c r="D268" s="204" t="s">
        <v>180</v>
      </c>
      <c r="E268" s="216" t="s">
        <v>21</v>
      </c>
      <c r="F268" s="217" t="s">
        <v>182</v>
      </c>
      <c r="G268" s="215"/>
      <c r="H268" s="218">
        <v>311.72000000000003</v>
      </c>
      <c r="I268" s="219"/>
      <c r="J268" s="215"/>
      <c r="K268" s="215"/>
      <c r="L268" s="220"/>
      <c r="M268" s="221"/>
      <c r="N268" s="222"/>
      <c r="O268" s="222"/>
      <c r="P268" s="222"/>
      <c r="Q268" s="222"/>
      <c r="R268" s="222"/>
      <c r="S268" s="222"/>
      <c r="T268" s="223"/>
      <c r="AT268" s="224" t="s">
        <v>180</v>
      </c>
      <c r="AU268" s="224" t="s">
        <v>83</v>
      </c>
      <c r="AV268" s="14" t="s">
        <v>178</v>
      </c>
      <c r="AW268" s="14" t="s">
        <v>34</v>
      </c>
      <c r="AX268" s="14" t="s">
        <v>81</v>
      </c>
      <c r="AY268" s="224" t="s">
        <v>172</v>
      </c>
    </row>
    <row r="269" spans="1:65" s="2" customFormat="1" ht="16.5" customHeight="1">
      <c r="A269" s="35"/>
      <c r="B269" s="36"/>
      <c r="C269" s="189" t="s">
        <v>395</v>
      </c>
      <c r="D269" s="189" t="s">
        <v>174</v>
      </c>
      <c r="E269" s="190" t="s">
        <v>1391</v>
      </c>
      <c r="F269" s="191" t="s">
        <v>1392</v>
      </c>
      <c r="G269" s="192" t="s">
        <v>125</v>
      </c>
      <c r="H269" s="193">
        <v>117.37</v>
      </c>
      <c r="I269" s="194"/>
      <c r="J269" s="195">
        <f>ROUND(I269*H269,2)</f>
        <v>0</v>
      </c>
      <c r="K269" s="191" t="s">
        <v>177</v>
      </c>
      <c r="L269" s="40"/>
      <c r="M269" s="196" t="s">
        <v>21</v>
      </c>
      <c r="N269" s="197" t="s">
        <v>44</v>
      </c>
      <c r="O269" s="65"/>
      <c r="P269" s="198">
        <f>O269*H269</f>
        <v>0</v>
      </c>
      <c r="Q269" s="198">
        <v>0</v>
      </c>
      <c r="R269" s="198">
        <f>Q269*H269</f>
        <v>0</v>
      </c>
      <c r="S269" s="198">
        <v>0</v>
      </c>
      <c r="T269" s="199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178</v>
      </c>
      <c r="AT269" s="200" t="s">
        <v>174</v>
      </c>
      <c r="AU269" s="200" t="s">
        <v>83</v>
      </c>
      <c r="AY269" s="18" t="s">
        <v>172</v>
      </c>
      <c r="BE269" s="201">
        <f>IF(N269="základní",J269,0)</f>
        <v>0</v>
      </c>
      <c r="BF269" s="201">
        <f>IF(N269="snížená",J269,0)</f>
        <v>0</v>
      </c>
      <c r="BG269" s="201">
        <f>IF(N269="zákl. přenesená",J269,0)</f>
        <v>0</v>
      </c>
      <c r="BH269" s="201">
        <f>IF(N269="sníž. přenesená",J269,0)</f>
        <v>0</v>
      </c>
      <c r="BI269" s="201">
        <f>IF(N269="nulová",J269,0)</f>
        <v>0</v>
      </c>
      <c r="BJ269" s="18" t="s">
        <v>81</v>
      </c>
      <c r="BK269" s="201">
        <f>ROUND(I269*H269,2)</f>
        <v>0</v>
      </c>
      <c r="BL269" s="18" t="s">
        <v>178</v>
      </c>
      <c r="BM269" s="200" t="s">
        <v>1393</v>
      </c>
    </row>
    <row r="270" spans="1:65" s="15" customFormat="1">
      <c r="B270" s="225"/>
      <c r="C270" s="226"/>
      <c r="D270" s="204" t="s">
        <v>180</v>
      </c>
      <c r="E270" s="227" t="s">
        <v>21</v>
      </c>
      <c r="F270" s="228" t="s">
        <v>1261</v>
      </c>
      <c r="G270" s="226"/>
      <c r="H270" s="227" t="s">
        <v>21</v>
      </c>
      <c r="I270" s="229"/>
      <c r="J270" s="226"/>
      <c r="K270" s="226"/>
      <c r="L270" s="230"/>
      <c r="M270" s="231"/>
      <c r="N270" s="232"/>
      <c r="O270" s="232"/>
      <c r="P270" s="232"/>
      <c r="Q270" s="232"/>
      <c r="R270" s="232"/>
      <c r="S270" s="232"/>
      <c r="T270" s="233"/>
      <c r="AT270" s="234" t="s">
        <v>180</v>
      </c>
      <c r="AU270" s="234" t="s">
        <v>83</v>
      </c>
      <c r="AV270" s="15" t="s">
        <v>81</v>
      </c>
      <c r="AW270" s="15" t="s">
        <v>34</v>
      </c>
      <c r="AX270" s="15" t="s">
        <v>73</v>
      </c>
      <c r="AY270" s="234" t="s">
        <v>172</v>
      </c>
    </row>
    <row r="271" spans="1:65" s="15" customFormat="1">
      <c r="B271" s="225"/>
      <c r="C271" s="226"/>
      <c r="D271" s="204" t="s">
        <v>180</v>
      </c>
      <c r="E271" s="227" t="s">
        <v>21</v>
      </c>
      <c r="F271" s="228" t="s">
        <v>1267</v>
      </c>
      <c r="G271" s="226"/>
      <c r="H271" s="227" t="s">
        <v>21</v>
      </c>
      <c r="I271" s="229"/>
      <c r="J271" s="226"/>
      <c r="K271" s="226"/>
      <c r="L271" s="230"/>
      <c r="M271" s="231"/>
      <c r="N271" s="232"/>
      <c r="O271" s="232"/>
      <c r="P271" s="232"/>
      <c r="Q271" s="232"/>
      <c r="R271" s="232"/>
      <c r="S271" s="232"/>
      <c r="T271" s="233"/>
      <c r="AT271" s="234" t="s">
        <v>180</v>
      </c>
      <c r="AU271" s="234" t="s">
        <v>83</v>
      </c>
      <c r="AV271" s="15" t="s">
        <v>81</v>
      </c>
      <c r="AW271" s="15" t="s">
        <v>34</v>
      </c>
      <c r="AX271" s="15" t="s">
        <v>73</v>
      </c>
      <c r="AY271" s="234" t="s">
        <v>172</v>
      </c>
    </row>
    <row r="272" spans="1:65" s="13" customFormat="1">
      <c r="B272" s="202"/>
      <c r="C272" s="203"/>
      <c r="D272" s="204" t="s">
        <v>180</v>
      </c>
      <c r="E272" s="205" t="s">
        <v>21</v>
      </c>
      <c r="F272" s="206" t="s">
        <v>1268</v>
      </c>
      <c r="G272" s="203"/>
      <c r="H272" s="207">
        <v>117.37</v>
      </c>
      <c r="I272" s="208"/>
      <c r="J272" s="203"/>
      <c r="K272" s="203"/>
      <c r="L272" s="209"/>
      <c r="M272" s="210"/>
      <c r="N272" s="211"/>
      <c r="O272" s="211"/>
      <c r="P272" s="211"/>
      <c r="Q272" s="211"/>
      <c r="R272" s="211"/>
      <c r="S272" s="211"/>
      <c r="T272" s="212"/>
      <c r="AT272" s="213" t="s">
        <v>180</v>
      </c>
      <c r="AU272" s="213" t="s">
        <v>83</v>
      </c>
      <c r="AV272" s="13" t="s">
        <v>83</v>
      </c>
      <c r="AW272" s="13" t="s">
        <v>34</v>
      </c>
      <c r="AX272" s="13" t="s">
        <v>73</v>
      </c>
      <c r="AY272" s="213" t="s">
        <v>172</v>
      </c>
    </row>
    <row r="273" spans="1:65" s="14" customFormat="1">
      <c r="B273" s="214"/>
      <c r="C273" s="215"/>
      <c r="D273" s="204" t="s">
        <v>180</v>
      </c>
      <c r="E273" s="216" t="s">
        <v>21</v>
      </c>
      <c r="F273" s="217" t="s">
        <v>182</v>
      </c>
      <c r="G273" s="215"/>
      <c r="H273" s="218">
        <v>117.37</v>
      </c>
      <c r="I273" s="219"/>
      <c r="J273" s="215"/>
      <c r="K273" s="215"/>
      <c r="L273" s="220"/>
      <c r="M273" s="221"/>
      <c r="N273" s="222"/>
      <c r="O273" s="222"/>
      <c r="P273" s="222"/>
      <c r="Q273" s="222"/>
      <c r="R273" s="222"/>
      <c r="S273" s="222"/>
      <c r="T273" s="223"/>
      <c r="AT273" s="224" t="s">
        <v>180</v>
      </c>
      <c r="AU273" s="224" t="s">
        <v>83</v>
      </c>
      <c r="AV273" s="14" t="s">
        <v>178</v>
      </c>
      <c r="AW273" s="14" t="s">
        <v>34</v>
      </c>
      <c r="AX273" s="14" t="s">
        <v>81</v>
      </c>
      <c r="AY273" s="224" t="s">
        <v>172</v>
      </c>
    </row>
    <row r="274" spans="1:65" s="2" customFormat="1" ht="36" customHeight="1">
      <c r="A274" s="35"/>
      <c r="B274" s="36"/>
      <c r="C274" s="189" t="s">
        <v>401</v>
      </c>
      <c r="D274" s="189" t="s">
        <v>174</v>
      </c>
      <c r="E274" s="190" t="s">
        <v>1394</v>
      </c>
      <c r="F274" s="191" t="s">
        <v>1395</v>
      </c>
      <c r="G274" s="192" t="s">
        <v>125</v>
      </c>
      <c r="H274" s="193">
        <v>164.255</v>
      </c>
      <c r="I274" s="194"/>
      <c r="J274" s="195">
        <f>ROUND(I274*H274,2)</f>
        <v>0</v>
      </c>
      <c r="K274" s="191" t="s">
        <v>177</v>
      </c>
      <c r="L274" s="40"/>
      <c r="M274" s="196" t="s">
        <v>21</v>
      </c>
      <c r="N274" s="197" t="s">
        <v>44</v>
      </c>
      <c r="O274" s="65"/>
      <c r="P274" s="198">
        <f>O274*H274</f>
        <v>0</v>
      </c>
      <c r="Q274" s="198">
        <v>0.10100000000000001</v>
      </c>
      <c r="R274" s="198">
        <f>Q274*H274</f>
        <v>16.589755</v>
      </c>
      <c r="S274" s="198">
        <v>0</v>
      </c>
      <c r="T274" s="19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178</v>
      </c>
      <c r="AT274" s="200" t="s">
        <v>174</v>
      </c>
      <c r="AU274" s="200" t="s">
        <v>83</v>
      </c>
      <c r="AY274" s="18" t="s">
        <v>172</v>
      </c>
      <c r="BE274" s="201">
        <f>IF(N274="základní",J274,0)</f>
        <v>0</v>
      </c>
      <c r="BF274" s="201">
        <f>IF(N274="snížená",J274,0)</f>
        <v>0</v>
      </c>
      <c r="BG274" s="201">
        <f>IF(N274="zákl. přenesená",J274,0)</f>
        <v>0</v>
      </c>
      <c r="BH274" s="201">
        <f>IF(N274="sníž. přenesená",J274,0)</f>
        <v>0</v>
      </c>
      <c r="BI274" s="201">
        <f>IF(N274="nulová",J274,0)</f>
        <v>0</v>
      </c>
      <c r="BJ274" s="18" t="s">
        <v>81</v>
      </c>
      <c r="BK274" s="201">
        <f>ROUND(I274*H274,2)</f>
        <v>0</v>
      </c>
      <c r="BL274" s="18" t="s">
        <v>178</v>
      </c>
      <c r="BM274" s="200" t="s">
        <v>1396</v>
      </c>
    </row>
    <row r="275" spans="1:65" s="15" customFormat="1">
      <c r="B275" s="225"/>
      <c r="C275" s="226"/>
      <c r="D275" s="204" t="s">
        <v>180</v>
      </c>
      <c r="E275" s="227" t="s">
        <v>21</v>
      </c>
      <c r="F275" s="228" t="s">
        <v>1261</v>
      </c>
      <c r="G275" s="226"/>
      <c r="H275" s="227" t="s">
        <v>21</v>
      </c>
      <c r="I275" s="229"/>
      <c r="J275" s="226"/>
      <c r="K275" s="226"/>
      <c r="L275" s="230"/>
      <c r="M275" s="231"/>
      <c r="N275" s="232"/>
      <c r="O275" s="232"/>
      <c r="P275" s="232"/>
      <c r="Q275" s="232"/>
      <c r="R275" s="232"/>
      <c r="S275" s="232"/>
      <c r="T275" s="233"/>
      <c r="AT275" s="234" t="s">
        <v>180</v>
      </c>
      <c r="AU275" s="234" t="s">
        <v>83</v>
      </c>
      <c r="AV275" s="15" t="s">
        <v>81</v>
      </c>
      <c r="AW275" s="15" t="s">
        <v>34</v>
      </c>
      <c r="AX275" s="15" t="s">
        <v>73</v>
      </c>
      <c r="AY275" s="234" t="s">
        <v>172</v>
      </c>
    </row>
    <row r="276" spans="1:65" s="15" customFormat="1">
      <c r="B276" s="225"/>
      <c r="C276" s="226"/>
      <c r="D276" s="204" t="s">
        <v>180</v>
      </c>
      <c r="E276" s="227" t="s">
        <v>21</v>
      </c>
      <c r="F276" s="228" t="s">
        <v>1262</v>
      </c>
      <c r="G276" s="226"/>
      <c r="H276" s="227" t="s">
        <v>21</v>
      </c>
      <c r="I276" s="229"/>
      <c r="J276" s="226"/>
      <c r="K276" s="226"/>
      <c r="L276" s="230"/>
      <c r="M276" s="231"/>
      <c r="N276" s="232"/>
      <c r="O276" s="232"/>
      <c r="P276" s="232"/>
      <c r="Q276" s="232"/>
      <c r="R276" s="232"/>
      <c r="S276" s="232"/>
      <c r="T276" s="233"/>
      <c r="AT276" s="234" t="s">
        <v>180</v>
      </c>
      <c r="AU276" s="234" t="s">
        <v>83</v>
      </c>
      <c r="AV276" s="15" t="s">
        <v>81</v>
      </c>
      <c r="AW276" s="15" t="s">
        <v>34</v>
      </c>
      <c r="AX276" s="15" t="s">
        <v>73</v>
      </c>
      <c r="AY276" s="234" t="s">
        <v>172</v>
      </c>
    </row>
    <row r="277" spans="1:65" s="13" customFormat="1">
      <c r="B277" s="202"/>
      <c r="C277" s="203"/>
      <c r="D277" s="204" t="s">
        <v>180</v>
      </c>
      <c r="E277" s="205" t="s">
        <v>21</v>
      </c>
      <c r="F277" s="206" t="s">
        <v>1263</v>
      </c>
      <c r="G277" s="203"/>
      <c r="H277" s="207">
        <v>164.255</v>
      </c>
      <c r="I277" s="208"/>
      <c r="J277" s="203"/>
      <c r="K277" s="203"/>
      <c r="L277" s="209"/>
      <c r="M277" s="210"/>
      <c r="N277" s="211"/>
      <c r="O277" s="211"/>
      <c r="P277" s="211"/>
      <c r="Q277" s="211"/>
      <c r="R277" s="211"/>
      <c r="S277" s="211"/>
      <c r="T277" s="212"/>
      <c r="AT277" s="213" t="s">
        <v>180</v>
      </c>
      <c r="AU277" s="213" t="s">
        <v>83</v>
      </c>
      <c r="AV277" s="13" t="s">
        <v>83</v>
      </c>
      <c r="AW277" s="13" t="s">
        <v>34</v>
      </c>
      <c r="AX277" s="13" t="s">
        <v>73</v>
      </c>
      <c r="AY277" s="213" t="s">
        <v>172</v>
      </c>
    </row>
    <row r="278" spans="1:65" s="14" customFormat="1">
      <c r="B278" s="214"/>
      <c r="C278" s="215"/>
      <c r="D278" s="204" t="s">
        <v>180</v>
      </c>
      <c r="E278" s="216" t="s">
        <v>21</v>
      </c>
      <c r="F278" s="217" t="s">
        <v>182</v>
      </c>
      <c r="G278" s="215"/>
      <c r="H278" s="218">
        <v>164.255</v>
      </c>
      <c r="I278" s="219"/>
      <c r="J278" s="215"/>
      <c r="K278" s="215"/>
      <c r="L278" s="220"/>
      <c r="M278" s="221"/>
      <c r="N278" s="222"/>
      <c r="O278" s="222"/>
      <c r="P278" s="222"/>
      <c r="Q278" s="222"/>
      <c r="R278" s="222"/>
      <c r="S278" s="222"/>
      <c r="T278" s="223"/>
      <c r="AT278" s="224" t="s">
        <v>180</v>
      </c>
      <c r="AU278" s="224" t="s">
        <v>83</v>
      </c>
      <c r="AV278" s="14" t="s">
        <v>178</v>
      </c>
      <c r="AW278" s="14" t="s">
        <v>34</v>
      </c>
      <c r="AX278" s="14" t="s">
        <v>81</v>
      </c>
      <c r="AY278" s="224" t="s">
        <v>172</v>
      </c>
    </row>
    <row r="279" spans="1:65" s="2" customFormat="1" ht="16.5" customHeight="1">
      <c r="A279" s="35"/>
      <c r="B279" s="36"/>
      <c r="C279" s="235" t="s">
        <v>407</v>
      </c>
      <c r="D279" s="235" t="s">
        <v>416</v>
      </c>
      <c r="E279" s="236" t="s">
        <v>1397</v>
      </c>
      <c r="F279" s="237" t="s">
        <v>1398</v>
      </c>
      <c r="G279" s="238" t="s">
        <v>125</v>
      </c>
      <c r="H279" s="239">
        <v>16.425000000000001</v>
      </c>
      <c r="I279" s="240"/>
      <c r="J279" s="241">
        <f>ROUND(I279*H279,2)</f>
        <v>0</v>
      </c>
      <c r="K279" s="237" t="s">
        <v>177</v>
      </c>
      <c r="L279" s="242"/>
      <c r="M279" s="243" t="s">
        <v>21</v>
      </c>
      <c r="N279" s="244" t="s">
        <v>44</v>
      </c>
      <c r="O279" s="65"/>
      <c r="P279" s="198">
        <f>O279*H279</f>
        <v>0</v>
      </c>
      <c r="Q279" s="198">
        <v>0.115</v>
      </c>
      <c r="R279" s="198">
        <f>Q279*H279</f>
        <v>1.8888750000000001</v>
      </c>
      <c r="S279" s="198">
        <v>0</v>
      </c>
      <c r="T279" s="199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0" t="s">
        <v>214</v>
      </c>
      <c r="AT279" s="200" t="s">
        <v>416</v>
      </c>
      <c r="AU279" s="200" t="s">
        <v>83</v>
      </c>
      <c r="AY279" s="18" t="s">
        <v>172</v>
      </c>
      <c r="BE279" s="201">
        <f>IF(N279="základní",J279,0)</f>
        <v>0</v>
      </c>
      <c r="BF279" s="201">
        <f>IF(N279="snížená",J279,0)</f>
        <v>0</v>
      </c>
      <c r="BG279" s="201">
        <f>IF(N279="zákl. přenesená",J279,0)</f>
        <v>0</v>
      </c>
      <c r="BH279" s="201">
        <f>IF(N279="sníž. přenesená",J279,0)</f>
        <v>0</v>
      </c>
      <c r="BI279" s="201">
        <f>IF(N279="nulová",J279,0)</f>
        <v>0</v>
      </c>
      <c r="BJ279" s="18" t="s">
        <v>81</v>
      </c>
      <c r="BK279" s="201">
        <f>ROUND(I279*H279,2)</f>
        <v>0</v>
      </c>
      <c r="BL279" s="18" t="s">
        <v>178</v>
      </c>
      <c r="BM279" s="200" t="s">
        <v>1399</v>
      </c>
    </row>
    <row r="280" spans="1:65" s="15" customFormat="1">
      <c r="B280" s="225"/>
      <c r="C280" s="226"/>
      <c r="D280" s="204" t="s">
        <v>180</v>
      </c>
      <c r="E280" s="227" t="s">
        <v>21</v>
      </c>
      <c r="F280" s="228" t="s">
        <v>1261</v>
      </c>
      <c r="G280" s="226"/>
      <c r="H280" s="227" t="s">
        <v>21</v>
      </c>
      <c r="I280" s="229"/>
      <c r="J280" s="226"/>
      <c r="K280" s="226"/>
      <c r="L280" s="230"/>
      <c r="M280" s="231"/>
      <c r="N280" s="232"/>
      <c r="O280" s="232"/>
      <c r="P280" s="232"/>
      <c r="Q280" s="232"/>
      <c r="R280" s="232"/>
      <c r="S280" s="232"/>
      <c r="T280" s="233"/>
      <c r="AT280" s="234" t="s">
        <v>180</v>
      </c>
      <c r="AU280" s="234" t="s">
        <v>83</v>
      </c>
      <c r="AV280" s="15" t="s">
        <v>81</v>
      </c>
      <c r="AW280" s="15" t="s">
        <v>34</v>
      </c>
      <c r="AX280" s="15" t="s">
        <v>73</v>
      </c>
      <c r="AY280" s="234" t="s">
        <v>172</v>
      </c>
    </row>
    <row r="281" spans="1:65" s="15" customFormat="1">
      <c r="B281" s="225"/>
      <c r="C281" s="226"/>
      <c r="D281" s="204" t="s">
        <v>180</v>
      </c>
      <c r="E281" s="227" t="s">
        <v>21</v>
      </c>
      <c r="F281" s="228" t="s">
        <v>1262</v>
      </c>
      <c r="G281" s="226"/>
      <c r="H281" s="227" t="s">
        <v>21</v>
      </c>
      <c r="I281" s="229"/>
      <c r="J281" s="226"/>
      <c r="K281" s="226"/>
      <c r="L281" s="230"/>
      <c r="M281" s="231"/>
      <c r="N281" s="232"/>
      <c r="O281" s="232"/>
      <c r="P281" s="232"/>
      <c r="Q281" s="232"/>
      <c r="R281" s="232"/>
      <c r="S281" s="232"/>
      <c r="T281" s="233"/>
      <c r="AT281" s="234" t="s">
        <v>180</v>
      </c>
      <c r="AU281" s="234" t="s">
        <v>83</v>
      </c>
      <c r="AV281" s="15" t="s">
        <v>81</v>
      </c>
      <c r="AW281" s="15" t="s">
        <v>34</v>
      </c>
      <c r="AX281" s="15" t="s">
        <v>73</v>
      </c>
      <c r="AY281" s="234" t="s">
        <v>172</v>
      </c>
    </row>
    <row r="282" spans="1:65" s="13" customFormat="1">
      <c r="B282" s="202"/>
      <c r="C282" s="203"/>
      <c r="D282" s="204" t="s">
        <v>180</v>
      </c>
      <c r="E282" s="205" t="s">
        <v>21</v>
      </c>
      <c r="F282" s="206" t="s">
        <v>1400</v>
      </c>
      <c r="G282" s="203"/>
      <c r="H282" s="207">
        <v>16.425000000000001</v>
      </c>
      <c r="I282" s="208"/>
      <c r="J282" s="203"/>
      <c r="K282" s="203"/>
      <c r="L282" s="209"/>
      <c r="M282" s="210"/>
      <c r="N282" s="211"/>
      <c r="O282" s="211"/>
      <c r="P282" s="211"/>
      <c r="Q282" s="211"/>
      <c r="R282" s="211"/>
      <c r="S282" s="211"/>
      <c r="T282" s="212"/>
      <c r="AT282" s="213" t="s">
        <v>180</v>
      </c>
      <c r="AU282" s="213" t="s">
        <v>83</v>
      </c>
      <c r="AV282" s="13" t="s">
        <v>83</v>
      </c>
      <c r="AW282" s="13" t="s">
        <v>34</v>
      </c>
      <c r="AX282" s="13" t="s">
        <v>73</v>
      </c>
      <c r="AY282" s="213" t="s">
        <v>172</v>
      </c>
    </row>
    <row r="283" spans="1:65" s="14" customFormat="1">
      <c r="B283" s="214"/>
      <c r="C283" s="215"/>
      <c r="D283" s="204" t="s">
        <v>180</v>
      </c>
      <c r="E283" s="216" t="s">
        <v>21</v>
      </c>
      <c r="F283" s="217" t="s">
        <v>182</v>
      </c>
      <c r="G283" s="215"/>
      <c r="H283" s="218">
        <v>16.425000000000001</v>
      </c>
      <c r="I283" s="219"/>
      <c r="J283" s="215"/>
      <c r="K283" s="215"/>
      <c r="L283" s="220"/>
      <c r="M283" s="221"/>
      <c r="N283" s="222"/>
      <c r="O283" s="222"/>
      <c r="P283" s="222"/>
      <c r="Q283" s="222"/>
      <c r="R283" s="222"/>
      <c r="S283" s="222"/>
      <c r="T283" s="223"/>
      <c r="AT283" s="224" t="s">
        <v>180</v>
      </c>
      <c r="AU283" s="224" t="s">
        <v>83</v>
      </c>
      <c r="AV283" s="14" t="s">
        <v>178</v>
      </c>
      <c r="AW283" s="14" t="s">
        <v>34</v>
      </c>
      <c r="AX283" s="14" t="s">
        <v>81</v>
      </c>
      <c r="AY283" s="224" t="s">
        <v>172</v>
      </c>
    </row>
    <row r="284" spans="1:65" s="12" customFormat="1" ht="22.9" customHeight="1">
      <c r="B284" s="173"/>
      <c r="C284" s="174"/>
      <c r="D284" s="175" t="s">
        <v>72</v>
      </c>
      <c r="E284" s="187" t="s">
        <v>219</v>
      </c>
      <c r="F284" s="187" t="s">
        <v>908</v>
      </c>
      <c r="G284" s="174"/>
      <c r="H284" s="174"/>
      <c r="I284" s="177"/>
      <c r="J284" s="188">
        <f>BK284</f>
        <v>0</v>
      </c>
      <c r="K284" s="174"/>
      <c r="L284" s="179"/>
      <c r="M284" s="180"/>
      <c r="N284" s="181"/>
      <c r="O284" s="181"/>
      <c r="P284" s="182">
        <f>SUM(P285:P373)</f>
        <v>0</v>
      </c>
      <c r="Q284" s="181"/>
      <c r="R284" s="182">
        <f>SUM(R285:R373)</f>
        <v>3.1435833999999998</v>
      </c>
      <c r="S284" s="181"/>
      <c r="T284" s="183">
        <f>SUM(T285:T373)</f>
        <v>6.1280000000000001</v>
      </c>
      <c r="AR284" s="184" t="s">
        <v>81</v>
      </c>
      <c r="AT284" s="185" t="s">
        <v>72</v>
      </c>
      <c r="AU284" s="185" t="s">
        <v>81</v>
      </c>
      <c r="AY284" s="184" t="s">
        <v>172</v>
      </c>
      <c r="BK284" s="186">
        <f>SUM(BK285:BK373)</f>
        <v>0</v>
      </c>
    </row>
    <row r="285" spans="1:65" s="2" customFormat="1" ht="16.5" customHeight="1">
      <c r="A285" s="35"/>
      <c r="B285" s="36"/>
      <c r="C285" s="189" t="s">
        <v>411</v>
      </c>
      <c r="D285" s="189" t="s">
        <v>174</v>
      </c>
      <c r="E285" s="190" t="s">
        <v>1401</v>
      </c>
      <c r="F285" s="191" t="s">
        <v>1402</v>
      </c>
      <c r="G285" s="192" t="s">
        <v>217</v>
      </c>
      <c r="H285" s="193">
        <v>20</v>
      </c>
      <c r="I285" s="194"/>
      <c r="J285" s="195">
        <f>ROUND(I285*H285,2)</f>
        <v>0</v>
      </c>
      <c r="K285" s="191" t="s">
        <v>21</v>
      </c>
      <c r="L285" s="40"/>
      <c r="M285" s="196" t="s">
        <v>21</v>
      </c>
      <c r="N285" s="197" t="s">
        <v>44</v>
      </c>
      <c r="O285" s="65"/>
      <c r="P285" s="198">
        <f>O285*H285</f>
        <v>0</v>
      </c>
      <c r="Q285" s="198">
        <v>0</v>
      </c>
      <c r="R285" s="198">
        <f>Q285*H285</f>
        <v>0</v>
      </c>
      <c r="S285" s="198">
        <v>0</v>
      </c>
      <c r="T285" s="19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0" t="s">
        <v>178</v>
      </c>
      <c r="AT285" s="200" t="s">
        <v>174</v>
      </c>
      <c r="AU285" s="200" t="s">
        <v>83</v>
      </c>
      <c r="AY285" s="18" t="s">
        <v>172</v>
      </c>
      <c r="BE285" s="201">
        <f>IF(N285="základní",J285,0)</f>
        <v>0</v>
      </c>
      <c r="BF285" s="201">
        <f>IF(N285="snížená",J285,0)</f>
        <v>0</v>
      </c>
      <c r="BG285" s="201">
        <f>IF(N285="zákl. přenesená",J285,0)</f>
        <v>0</v>
      </c>
      <c r="BH285" s="201">
        <f>IF(N285="sníž. přenesená",J285,0)</f>
        <v>0</v>
      </c>
      <c r="BI285" s="201">
        <f>IF(N285="nulová",J285,0)</f>
        <v>0</v>
      </c>
      <c r="BJ285" s="18" t="s">
        <v>81</v>
      </c>
      <c r="BK285" s="201">
        <f>ROUND(I285*H285,2)</f>
        <v>0</v>
      </c>
      <c r="BL285" s="18" t="s">
        <v>178</v>
      </c>
      <c r="BM285" s="200" t="s">
        <v>1403</v>
      </c>
    </row>
    <row r="286" spans="1:65" s="13" customFormat="1">
      <c r="B286" s="202"/>
      <c r="C286" s="203"/>
      <c r="D286" s="204" t="s">
        <v>180</v>
      </c>
      <c r="E286" s="205" t="s">
        <v>21</v>
      </c>
      <c r="F286" s="206" t="s">
        <v>272</v>
      </c>
      <c r="G286" s="203"/>
      <c r="H286" s="207">
        <v>20</v>
      </c>
      <c r="I286" s="208"/>
      <c r="J286" s="203"/>
      <c r="K286" s="203"/>
      <c r="L286" s="209"/>
      <c r="M286" s="210"/>
      <c r="N286" s="211"/>
      <c r="O286" s="211"/>
      <c r="P286" s="211"/>
      <c r="Q286" s="211"/>
      <c r="R286" s="211"/>
      <c r="S286" s="211"/>
      <c r="T286" s="212"/>
      <c r="AT286" s="213" t="s">
        <v>180</v>
      </c>
      <c r="AU286" s="213" t="s">
        <v>83</v>
      </c>
      <c r="AV286" s="13" t="s">
        <v>83</v>
      </c>
      <c r="AW286" s="13" t="s">
        <v>34</v>
      </c>
      <c r="AX286" s="13" t="s">
        <v>73</v>
      </c>
      <c r="AY286" s="213" t="s">
        <v>172</v>
      </c>
    </row>
    <row r="287" spans="1:65" s="14" customFormat="1">
      <c r="B287" s="214"/>
      <c r="C287" s="215"/>
      <c r="D287" s="204" t="s">
        <v>180</v>
      </c>
      <c r="E287" s="216" t="s">
        <v>21</v>
      </c>
      <c r="F287" s="217" t="s">
        <v>182</v>
      </c>
      <c r="G287" s="215"/>
      <c r="H287" s="218">
        <v>20</v>
      </c>
      <c r="I287" s="219"/>
      <c r="J287" s="215"/>
      <c r="K287" s="215"/>
      <c r="L287" s="220"/>
      <c r="M287" s="221"/>
      <c r="N287" s="222"/>
      <c r="O287" s="222"/>
      <c r="P287" s="222"/>
      <c r="Q287" s="222"/>
      <c r="R287" s="222"/>
      <c r="S287" s="222"/>
      <c r="T287" s="223"/>
      <c r="AT287" s="224" t="s">
        <v>180</v>
      </c>
      <c r="AU287" s="224" t="s">
        <v>83</v>
      </c>
      <c r="AV287" s="14" t="s">
        <v>178</v>
      </c>
      <c r="AW287" s="14" t="s">
        <v>34</v>
      </c>
      <c r="AX287" s="14" t="s">
        <v>81</v>
      </c>
      <c r="AY287" s="224" t="s">
        <v>172</v>
      </c>
    </row>
    <row r="288" spans="1:65" s="2" customFormat="1" ht="24" customHeight="1">
      <c r="A288" s="35"/>
      <c r="B288" s="36"/>
      <c r="C288" s="189" t="s">
        <v>415</v>
      </c>
      <c r="D288" s="189" t="s">
        <v>174</v>
      </c>
      <c r="E288" s="190" t="s">
        <v>1404</v>
      </c>
      <c r="F288" s="191" t="s">
        <v>1405</v>
      </c>
      <c r="G288" s="192" t="s">
        <v>199</v>
      </c>
      <c r="H288" s="193">
        <v>21.95</v>
      </c>
      <c r="I288" s="194"/>
      <c r="J288" s="195">
        <f>ROUND(I288*H288,2)</f>
        <v>0</v>
      </c>
      <c r="K288" s="191" t="s">
        <v>177</v>
      </c>
      <c r="L288" s="40"/>
      <c r="M288" s="196" t="s">
        <v>21</v>
      </c>
      <c r="N288" s="197" t="s">
        <v>44</v>
      </c>
      <c r="O288" s="65"/>
      <c r="P288" s="198">
        <f>O288*H288</f>
        <v>0</v>
      </c>
      <c r="Q288" s="198">
        <v>0.11934</v>
      </c>
      <c r="R288" s="198">
        <f>Q288*H288</f>
        <v>2.619513</v>
      </c>
      <c r="S288" s="198">
        <v>0</v>
      </c>
      <c r="T288" s="199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0" t="s">
        <v>178</v>
      </c>
      <c r="AT288" s="200" t="s">
        <v>174</v>
      </c>
      <c r="AU288" s="200" t="s">
        <v>83</v>
      </c>
      <c r="AY288" s="18" t="s">
        <v>172</v>
      </c>
      <c r="BE288" s="201">
        <f>IF(N288="základní",J288,0)</f>
        <v>0</v>
      </c>
      <c r="BF288" s="201">
        <f>IF(N288="snížená",J288,0)</f>
        <v>0</v>
      </c>
      <c r="BG288" s="201">
        <f>IF(N288="zákl. přenesená",J288,0)</f>
        <v>0</v>
      </c>
      <c r="BH288" s="201">
        <f>IF(N288="sníž. přenesená",J288,0)</f>
        <v>0</v>
      </c>
      <c r="BI288" s="201">
        <f>IF(N288="nulová",J288,0)</f>
        <v>0</v>
      </c>
      <c r="BJ288" s="18" t="s">
        <v>81</v>
      </c>
      <c r="BK288" s="201">
        <f>ROUND(I288*H288,2)</f>
        <v>0</v>
      </c>
      <c r="BL288" s="18" t="s">
        <v>178</v>
      </c>
      <c r="BM288" s="200" t="s">
        <v>1406</v>
      </c>
    </row>
    <row r="289" spans="1:65" s="15" customFormat="1">
      <c r="B289" s="225"/>
      <c r="C289" s="226"/>
      <c r="D289" s="204" t="s">
        <v>180</v>
      </c>
      <c r="E289" s="227" t="s">
        <v>21</v>
      </c>
      <c r="F289" s="228" t="s">
        <v>1261</v>
      </c>
      <c r="G289" s="226"/>
      <c r="H289" s="227" t="s">
        <v>21</v>
      </c>
      <c r="I289" s="229"/>
      <c r="J289" s="226"/>
      <c r="K289" s="226"/>
      <c r="L289" s="230"/>
      <c r="M289" s="231"/>
      <c r="N289" s="232"/>
      <c r="O289" s="232"/>
      <c r="P289" s="232"/>
      <c r="Q289" s="232"/>
      <c r="R289" s="232"/>
      <c r="S289" s="232"/>
      <c r="T289" s="233"/>
      <c r="AT289" s="234" t="s">
        <v>180</v>
      </c>
      <c r="AU289" s="234" t="s">
        <v>83</v>
      </c>
      <c r="AV289" s="15" t="s">
        <v>81</v>
      </c>
      <c r="AW289" s="15" t="s">
        <v>34</v>
      </c>
      <c r="AX289" s="15" t="s">
        <v>73</v>
      </c>
      <c r="AY289" s="234" t="s">
        <v>172</v>
      </c>
    </row>
    <row r="290" spans="1:65" s="15" customFormat="1">
      <c r="B290" s="225"/>
      <c r="C290" s="226"/>
      <c r="D290" s="204" t="s">
        <v>180</v>
      </c>
      <c r="E290" s="227" t="s">
        <v>21</v>
      </c>
      <c r="F290" s="228" t="s">
        <v>1301</v>
      </c>
      <c r="G290" s="226"/>
      <c r="H290" s="227" t="s">
        <v>21</v>
      </c>
      <c r="I290" s="229"/>
      <c r="J290" s="226"/>
      <c r="K290" s="226"/>
      <c r="L290" s="230"/>
      <c r="M290" s="231"/>
      <c r="N290" s="232"/>
      <c r="O290" s="232"/>
      <c r="P290" s="232"/>
      <c r="Q290" s="232"/>
      <c r="R290" s="232"/>
      <c r="S290" s="232"/>
      <c r="T290" s="233"/>
      <c r="AT290" s="234" t="s">
        <v>180</v>
      </c>
      <c r="AU290" s="234" t="s">
        <v>83</v>
      </c>
      <c r="AV290" s="15" t="s">
        <v>81</v>
      </c>
      <c r="AW290" s="15" t="s">
        <v>34</v>
      </c>
      <c r="AX290" s="15" t="s">
        <v>73</v>
      </c>
      <c r="AY290" s="234" t="s">
        <v>172</v>
      </c>
    </row>
    <row r="291" spans="1:65" s="13" customFormat="1">
      <c r="B291" s="202"/>
      <c r="C291" s="203"/>
      <c r="D291" s="204" t="s">
        <v>180</v>
      </c>
      <c r="E291" s="205" t="s">
        <v>21</v>
      </c>
      <c r="F291" s="206" t="s">
        <v>1302</v>
      </c>
      <c r="G291" s="203"/>
      <c r="H291" s="207">
        <v>21.95</v>
      </c>
      <c r="I291" s="208"/>
      <c r="J291" s="203"/>
      <c r="K291" s="203"/>
      <c r="L291" s="209"/>
      <c r="M291" s="210"/>
      <c r="N291" s="211"/>
      <c r="O291" s="211"/>
      <c r="P291" s="211"/>
      <c r="Q291" s="211"/>
      <c r="R291" s="211"/>
      <c r="S291" s="211"/>
      <c r="T291" s="212"/>
      <c r="AT291" s="213" t="s">
        <v>180</v>
      </c>
      <c r="AU291" s="213" t="s">
        <v>83</v>
      </c>
      <c r="AV291" s="13" t="s">
        <v>83</v>
      </c>
      <c r="AW291" s="13" t="s">
        <v>34</v>
      </c>
      <c r="AX291" s="13" t="s">
        <v>73</v>
      </c>
      <c r="AY291" s="213" t="s">
        <v>172</v>
      </c>
    </row>
    <row r="292" spans="1:65" s="14" customFormat="1">
      <c r="B292" s="214"/>
      <c r="C292" s="215"/>
      <c r="D292" s="204" t="s">
        <v>180</v>
      </c>
      <c r="E292" s="216" t="s">
        <v>21</v>
      </c>
      <c r="F292" s="217" t="s">
        <v>182</v>
      </c>
      <c r="G292" s="215"/>
      <c r="H292" s="218">
        <v>21.95</v>
      </c>
      <c r="I292" s="219"/>
      <c r="J292" s="215"/>
      <c r="K292" s="215"/>
      <c r="L292" s="220"/>
      <c r="M292" s="221"/>
      <c r="N292" s="222"/>
      <c r="O292" s="222"/>
      <c r="P292" s="222"/>
      <c r="Q292" s="222"/>
      <c r="R292" s="222"/>
      <c r="S292" s="222"/>
      <c r="T292" s="223"/>
      <c r="AT292" s="224" t="s">
        <v>180</v>
      </c>
      <c r="AU292" s="224" t="s">
        <v>83</v>
      </c>
      <c r="AV292" s="14" t="s">
        <v>178</v>
      </c>
      <c r="AW292" s="14" t="s">
        <v>34</v>
      </c>
      <c r="AX292" s="14" t="s">
        <v>81</v>
      </c>
      <c r="AY292" s="224" t="s">
        <v>172</v>
      </c>
    </row>
    <row r="293" spans="1:65" s="2" customFormat="1" ht="16.5" customHeight="1">
      <c r="A293" s="35"/>
      <c r="B293" s="36"/>
      <c r="C293" s="235" t="s">
        <v>422</v>
      </c>
      <c r="D293" s="235" t="s">
        <v>416</v>
      </c>
      <c r="E293" s="236" t="s">
        <v>1407</v>
      </c>
      <c r="F293" s="237" t="s">
        <v>1408</v>
      </c>
      <c r="G293" s="238" t="s">
        <v>199</v>
      </c>
      <c r="H293" s="239">
        <v>3</v>
      </c>
      <c r="I293" s="240"/>
      <c r="J293" s="241">
        <f>ROUND(I293*H293,2)</f>
        <v>0</v>
      </c>
      <c r="K293" s="237" t="s">
        <v>177</v>
      </c>
      <c r="L293" s="242"/>
      <c r="M293" s="243" t="s">
        <v>21</v>
      </c>
      <c r="N293" s="244" t="s">
        <v>44</v>
      </c>
      <c r="O293" s="65"/>
      <c r="P293" s="198">
        <f>O293*H293</f>
        <v>0</v>
      </c>
      <c r="Q293" s="198">
        <v>5.5E-2</v>
      </c>
      <c r="R293" s="198">
        <f>Q293*H293</f>
        <v>0.16500000000000001</v>
      </c>
      <c r="S293" s="198">
        <v>0</v>
      </c>
      <c r="T293" s="19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0" t="s">
        <v>214</v>
      </c>
      <c r="AT293" s="200" t="s">
        <v>416</v>
      </c>
      <c r="AU293" s="200" t="s">
        <v>83</v>
      </c>
      <c r="AY293" s="18" t="s">
        <v>172</v>
      </c>
      <c r="BE293" s="201">
        <f>IF(N293="základní",J293,0)</f>
        <v>0</v>
      </c>
      <c r="BF293" s="201">
        <f>IF(N293="snížená",J293,0)</f>
        <v>0</v>
      </c>
      <c r="BG293" s="201">
        <f>IF(N293="zákl. přenesená",J293,0)</f>
        <v>0</v>
      </c>
      <c r="BH293" s="201">
        <f>IF(N293="sníž. přenesená",J293,0)</f>
        <v>0</v>
      </c>
      <c r="BI293" s="201">
        <f>IF(N293="nulová",J293,0)</f>
        <v>0</v>
      </c>
      <c r="BJ293" s="18" t="s">
        <v>81</v>
      </c>
      <c r="BK293" s="201">
        <f>ROUND(I293*H293,2)</f>
        <v>0</v>
      </c>
      <c r="BL293" s="18" t="s">
        <v>178</v>
      </c>
      <c r="BM293" s="200" t="s">
        <v>1409</v>
      </c>
    </row>
    <row r="294" spans="1:65" s="15" customFormat="1">
      <c r="B294" s="225"/>
      <c r="C294" s="226"/>
      <c r="D294" s="204" t="s">
        <v>180</v>
      </c>
      <c r="E294" s="227" t="s">
        <v>21</v>
      </c>
      <c r="F294" s="228" t="s">
        <v>1261</v>
      </c>
      <c r="G294" s="226"/>
      <c r="H294" s="227" t="s">
        <v>21</v>
      </c>
      <c r="I294" s="229"/>
      <c r="J294" s="226"/>
      <c r="K294" s="226"/>
      <c r="L294" s="230"/>
      <c r="M294" s="231"/>
      <c r="N294" s="232"/>
      <c r="O294" s="232"/>
      <c r="P294" s="232"/>
      <c r="Q294" s="232"/>
      <c r="R294" s="232"/>
      <c r="S294" s="232"/>
      <c r="T294" s="233"/>
      <c r="AT294" s="234" t="s">
        <v>180</v>
      </c>
      <c r="AU294" s="234" t="s">
        <v>83</v>
      </c>
      <c r="AV294" s="15" t="s">
        <v>81</v>
      </c>
      <c r="AW294" s="15" t="s">
        <v>34</v>
      </c>
      <c r="AX294" s="15" t="s">
        <v>73</v>
      </c>
      <c r="AY294" s="234" t="s">
        <v>172</v>
      </c>
    </row>
    <row r="295" spans="1:65" s="15" customFormat="1">
      <c r="B295" s="225"/>
      <c r="C295" s="226"/>
      <c r="D295" s="204" t="s">
        <v>180</v>
      </c>
      <c r="E295" s="227" t="s">
        <v>21</v>
      </c>
      <c r="F295" s="228" t="s">
        <v>1301</v>
      </c>
      <c r="G295" s="226"/>
      <c r="H295" s="227" t="s">
        <v>21</v>
      </c>
      <c r="I295" s="229"/>
      <c r="J295" s="226"/>
      <c r="K295" s="226"/>
      <c r="L295" s="230"/>
      <c r="M295" s="231"/>
      <c r="N295" s="232"/>
      <c r="O295" s="232"/>
      <c r="P295" s="232"/>
      <c r="Q295" s="232"/>
      <c r="R295" s="232"/>
      <c r="S295" s="232"/>
      <c r="T295" s="233"/>
      <c r="AT295" s="234" t="s">
        <v>180</v>
      </c>
      <c r="AU295" s="234" t="s">
        <v>83</v>
      </c>
      <c r="AV295" s="15" t="s">
        <v>81</v>
      </c>
      <c r="AW295" s="15" t="s">
        <v>34</v>
      </c>
      <c r="AX295" s="15" t="s">
        <v>73</v>
      </c>
      <c r="AY295" s="234" t="s">
        <v>172</v>
      </c>
    </row>
    <row r="296" spans="1:65" s="13" customFormat="1">
      <c r="B296" s="202"/>
      <c r="C296" s="203"/>
      <c r="D296" s="204" t="s">
        <v>180</v>
      </c>
      <c r="E296" s="205" t="s">
        <v>21</v>
      </c>
      <c r="F296" s="206" t="s">
        <v>1410</v>
      </c>
      <c r="G296" s="203"/>
      <c r="H296" s="207">
        <v>2.1949999999999998</v>
      </c>
      <c r="I296" s="208"/>
      <c r="J296" s="203"/>
      <c r="K296" s="203"/>
      <c r="L296" s="209"/>
      <c r="M296" s="210"/>
      <c r="N296" s="211"/>
      <c r="O296" s="211"/>
      <c r="P296" s="211"/>
      <c r="Q296" s="211"/>
      <c r="R296" s="211"/>
      <c r="S296" s="211"/>
      <c r="T296" s="212"/>
      <c r="AT296" s="213" t="s">
        <v>180</v>
      </c>
      <c r="AU296" s="213" t="s">
        <v>83</v>
      </c>
      <c r="AV296" s="13" t="s">
        <v>83</v>
      </c>
      <c r="AW296" s="13" t="s">
        <v>34</v>
      </c>
      <c r="AX296" s="13" t="s">
        <v>73</v>
      </c>
      <c r="AY296" s="213" t="s">
        <v>172</v>
      </c>
    </row>
    <row r="297" spans="1:65" s="14" customFormat="1">
      <c r="B297" s="214"/>
      <c r="C297" s="215"/>
      <c r="D297" s="204" t="s">
        <v>180</v>
      </c>
      <c r="E297" s="216" t="s">
        <v>21</v>
      </c>
      <c r="F297" s="217" t="s">
        <v>182</v>
      </c>
      <c r="G297" s="215"/>
      <c r="H297" s="218">
        <v>2.1949999999999998</v>
      </c>
      <c r="I297" s="219"/>
      <c r="J297" s="215"/>
      <c r="K297" s="215"/>
      <c r="L297" s="220"/>
      <c r="M297" s="221"/>
      <c r="N297" s="222"/>
      <c r="O297" s="222"/>
      <c r="P297" s="222"/>
      <c r="Q297" s="222"/>
      <c r="R297" s="222"/>
      <c r="S297" s="222"/>
      <c r="T297" s="223"/>
      <c r="AT297" s="224" t="s">
        <v>180</v>
      </c>
      <c r="AU297" s="224" t="s">
        <v>83</v>
      </c>
      <c r="AV297" s="14" t="s">
        <v>178</v>
      </c>
      <c r="AW297" s="14" t="s">
        <v>34</v>
      </c>
      <c r="AX297" s="14" t="s">
        <v>73</v>
      </c>
      <c r="AY297" s="224" t="s">
        <v>172</v>
      </c>
    </row>
    <row r="298" spans="1:65" s="13" customFormat="1">
      <c r="B298" s="202"/>
      <c r="C298" s="203"/>
      <c r="D298" s="204" t="s">
        <v>180</v>
      </c>
      <c r="E298" s="205" t="s">
        <v>21</v>
      </c>
      <c r="F298" s="206" t="s">
        <v>186</v>
      </c>
      <c r="G298" s="203"/>
      <c r="H298" s="207">
        <v>3</v>
      </c>
      <c r="I298" s="208"/>
      <c r="J298" s="203"/>
      <c r="K298" s="203"/>
      <c r="L298" s="209"/>
      <c r="M298" s="210"/>
      <c r="N298" s="211"/>
      <c r="O298" s="211"/>
      <c r="P298" s="211"/>
      <c r="Q298" s="211"/>
      <c r="R298" s="211"/>
      <c r="S298" s="211"/>
      <c r="T298" s="212"/>
      <c r="AT298" s="213" t="s">
        <v>180</v>
      </c>
      <c r="AU298" s="213" t="s">
        <v>83</v>
      </c>
      <c r="AV298" s="13" t="s">
        <v>83</v>
      </c>
      <c r="AW298" s="13" t="s">
        <v>34</v>
      </c>
      <c r="AX298" s="13" t="s">
        <v>81</v>
      </c>
      <c r="AY298" s="213" t="s">
        <v>172</v>
      </c>
    </row>
    <row r="299" spans="1:65" s="2" customFormat="1" ht="24" customHeight="1">
      <c r="A299" s="35"/>
      <c r="B299" s="36"/>
      <c r="C299" s="189" t="s">
        <v>427</v>
      </c>
      <c r="D299" s="189" t="s">
        <v>174</v>
      </c>
      <c r="E299" s="190" t="s">
        <v>1411</v>
      </c>
      <c r="F299" s="191" t="s">
        <v>1412</v>
      </c>
      <c r="G299" s="192" t="s">
        <v>199</v>
      </c>
      <c r="H299" s="193">
        <v>588.64</v>
      </c>
      <c r="I299" s="194"/>
      <c r="J299" s="195">
        <f>ROUND(I299*H299,2)</f>
        <v>0</v>
      </c>
      <c r="K299" s="191" t="s">
        <v>177</v>
      </c>
      <c r="L299" s="40"/>
      <c r="M299" s="196" t="s">
        <v>21</v>
      </c>
      <c r="N299" s="197" t="s">
        <v>44</v>
      </c>
      <c r="O299" s="65"/>
      <c r="P299" s="198">
        <f>O299*H299</f>
        <v>0</v>
      </c>
      <c r="Q299" s="198">
        <v>6.0999999999999997E-4</v>
      </c>
      <c r="R299" s="198">
        <f>Q299*H299</f>
        <v>0.35907039999999996</v>
      </c>
      <c r="S299" s="198">
        <v>0</v>
      </c>
      <c r="T299" s="199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0" t="s">
        <v>178</v>
      </c>
      <c r="AT299" s="200" t="s">
        <v>174</v>
      </c>
      <c r="AU299" s="200" t="s">
        <v>83</v>
      </c>
      <c r="AY299" s="18" t="s">
        <v>172</v>
      </c>
      <c r="BE299" s="201">
        <f>IF(N299="základní",J299,0)</f>
        <v>0</v>
      </c>
      <c r="BF299" s="201">
        <f>IF(N299="snížená",J299,0)</f>
        <v>0</v>
      </c>
      <c r="BG299" s="201">
        <f>IF(N299="zákl. přenesená",J299,0)</f>
        <v>0</v>
      </c>
      <c r="BH299" s="201">
        <f>IF(N299="sníž. přenesená",J299,0)</f>
        <v>0</v>
      </c>
      <c r="BI299" s="201">
        <f>IF(N299="nulová",J299,0)</f>
        <v>0</v>
      </c>
      <c r="BJ299" s="18" t="s">
        <v>81</v>
      </c>
      <c r="BK299" s="201">
        <f>ROUND(I299*H299,2)</f>
        <v>0</v>
      </c>
      <c r="BL299" s="18" t="s">
        <v>178</v>
      </c>
      <c r="BM299" s="200" t="s">
        <v>1413</v>
      </c>
    </row>
    <row r="300" spans="1:65" s="15" customFormat="1">
      <c r="B300" s="225"/>
      <c r="C300" s="226"/>
      <c r="D300" s="204" t="s">
        <v>180</v>
      </c>
      <c r="E300" s="227" t="s">
        <v>21</v>
      </c>
      <c r="F300" s="228" t="s">
        <v>1261</v>
      </c>
      <c r="G300" s="226"/>
      <c r="H300" s="227" t="s">
        <v>21</v>
      </c>
      <c r="I300" s="229"/>
      <c r="J300" s="226"/>
      <c r="K300" s="226"/>
      <c r="L300" s="230"/>
      <c r="M300" s="231"/>
      <c r="N300" s="232"/>
      <c r="O300" s="232"/>
      <c r="P300" s="232"/>
      <c r="Q300" s="232"/>
      <c r="R300" s="232"/>
      <c r="S300" s="232"/>
      <c r="T300" s="233"/>
      <c r="AT300" s="234" t="s">
        <v>180</v>
      </c>
      <c r="AU300" s="234" t="s">
        <v>83</v>
      </c>
      <c r="AV300" s="15" t="s">
        <v>81</v>
      </c>
      <c r="AW300" s="15" t="s">
        <v>34</v>
      </c>
      <c r="AX300" s="15" t="s">
        <v>73</v>
      </c>
      <c r="AY300" s="234" t="s">
        <v>172</v>
      </c>
    </row>
    <row r="301" spans="1:65" s="13" customFormat="1">
      <c r="B301" s="202"/>
      <c r="C301" s="203"/>
      <c r="D301" s="204" t="s">
        <v>180</v>
      </c>
      <c r="E301" s="205" t="s">
        <v>21</v>
      </c>
      <c r="F301" s="206" t="s">
        <v>1414</v>
      </c>
      <c r="G301" s="203"/>
      <c r="H301" s="207">
        <v>588.64</v>
      </c>
      <c r="I301" s="208"/>
      <c r="J301" s="203"/>
      <c r="K301" s="203"/>
      <c r="L301" s="209"/>
      <c r="M301" s="210"/>
      <c r="N301" s="211"/>
      <c r="O301" s="211"/>
      <c r="P301" s="211"/>
      <c r="Q301" s="211"/>
      <c r="R301" s="211"/>
      <c r="S301" s="211"/>
      <c r="T301" s="212"/>
      <c r="AT301" s="213" t="s">
        <v>180</v>
      </c>
      <c r="AU301" s="213" t="s">
        <v>83</v>
      </c>
      <c r="AV301" s="13" t="s">
        <v>83</v>
      </c>
      <c r="AW301" s="13" t="s">
        <v>34</v>
      </c>
      <c r="AX301" s="13" t="s">
        <v>73</v>
      </c>
      <c r="AY301" s="213" t="s">
        <v>172</v>
      </c>
    </row>
    <row r="302" spans="1:65" s="14" customFormat="1">
      <c r="B302" s="214"/>
      <c r="C302" s="215"/>
      <c r="D302" s="204" t="s">
        <v>180</v>
      </c>
      <c r="E302" s="216" t="s">
        <v>21</v>
      </c>
      <c r="F302" s="217" t="s">
        <v>182</v>
      </c>
      <c r="G302" s="215"/>
      <c r="H302" s="218">
        <v>588.64</v>
      </c>
      <c r="I302" s="219"/>
      <c r="J302" s="215"/>
      <c r="K302" s="215"/>
      <c r="L302" s="220"/>
      <c r="M302" s="221"/>
      <c r="N302" s="222"/>
      <c r="O302" s="222"/>
      <c r="P302" s="222"/>
      <c r="Q302" s="222"/>
      <c r="R302" s="222"/>
      <c r="S302" s="222"/>
      <c r="T302" s="223"/>
      <c r="AT302" s="224" t="s">
        <v>180</v>
      </c>
      <c r="AU302" s="224" t="s">
        <v>83</v>
      </c>
      <c r="AV302" s="14" t="s">
        <v>178</v>
      </c>
      <c r="AW302" s="14" t="s">
        <v>34</v>
      </c>
      <c r="AX302" s="14" t="s">
        <v>81</v>
      </c>
      <c r="AY302" s="224" t="s">
        <v>172</v>
      </c>
    </row>
    <row r="303" spans="1:65" s="2" customFormat="1" ht="16.5" customHeight="1">
      <c r="A303" s="35"/>
      <c r="B303" s="36"/>
      <c r="C303" s="189" t="s">
        <v>435</v>
      </c>
      <c r="D303" s="189" t="s">
        <v>174</v>
      </c>
      <c r="E303" s="190" t="s">
        <v>1415</v>
      </c>
      <c r="F303" s="191" t="s">
        <v>1416</v>
      </c>
      <c r="G303" s="192" t="s">
        <v>199</v>
      </c>
      <c r="H303" s="193">
        <v>588.64</v>
      </c>
      <c r="I303" s="194"/>
      <c r="J303" s="195">
        <f>ROUND(I303*H303,2)</f>
        <v>0</v>
      </c>
      <c r="K303" s="191" t="s">
        <v>177</v>
      </c>
      <c r="L303" s="40"/>
      <c r="M303" s="196" t="s">
        <v>21</v>
      </c>
      <c r="N303" s="197" t="s">
        <v>44</v>
      </c>
      <c r="O303" s="65"/>
      <c r="P303" s="198">
        <f>O303*H303</f>
        <v>0</v>
      </c>
      <c r="Q303" s="198">
        <v>0</v>
      </c>
      <c r="R303" s="198">
        <f>Q303*H303</f>
        <v>0</v>
      </c>
      <c r="S303" s="198">
        <v>0</v>
      </c>
      <c r="T303" s="199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0" t="s">
        <v>178</v>
      </c>
      <c r="AT303" s="200" t="s">
        <v>174</v>
      </c>
      <c r="AU303" s="200" t="s">
        <v>83</v>
      </c>
      <c r="AY303" s="18" t="s">
        <v>172</v>
      </c>
      <c r="BE303" s="201">
        <f>IF(N303="základní",J303,0)</f>
        <v>0</v>
      </c>
      <c r="BF303" s="201">
        <f>IF(N303="snížená",J303,0)</f>
        <v>0</v>
      </c>
      <c r="BG303" s="201">
        <f>IF(N303="zákl. přenesená",J303,0)</f>
        <v>0</v>
      </c>
      <c r="BH303" s="201">
        <f>IF(N303="sníž. přenesená",J303,0)</f>
        <v>0</v>
      </c>
      <c r="BI303" s="201">
        <f>IF(N303="nulová",J303,0)</f>
        <v>0</v>
      </c>
      <c r="BJ303" s="18" t="s">
        <v>81</v>
      </c>
      <c r="BK303" s="201">
        <f>ROUND(I303*H303,2)</f>
        <v>0</v>
      </c>
      <c r="BL303" s="18" t="s">
        <v>178</v>
      </c>
      <c r="BM303" s="200" t="s">
        <v>1417</v>
      </c>
    </row>
    <row r="304" spans="1:65" s="15" customFormat="1">
      <c r="B304" s="225"/>
      <c r="C304" s="226"/>
      <c r="D304" s="204" t="s">
        <v>180</v>
      </c>
      <c r="E304" s="227" t="s">
        <v>21</v>
      </c>
      <c r="F304" s="228" t="s">
        <v>1261</v>
      </c>
      <c r="G304" s="226"/>
      <c r="H304" s="227" t="s">
        <v>21</v>
      </c>
      <c r="I304" s="229"/>
      <c r="J304" s="226"/>
      <c r="K304" s="226"/>
      <c r="L304" s="230"/>
      <c r="M304" s="231"/>
      <c r="N304" s="232"/>
      <c r="O304" s="232"/>
      <c r="P304" s="232"/>
      <c r="Q304" s="232"/>
      <c r="R304" s="232"/>
      <c r="S304" s="232"/>
      <c r="T304" s="233"/>
      <c r="AT304" s="234" t="s">
        <v>180</v>
      </c>
      <c r="AU304" s="234" t="s">
        <v>83</v>
      </c>
      <c r="AV304" s="15" t="s">
        <v>81</v>
      </c>
      <c r="AW304" s="15" t="s">
        <v>34</v>
      </c>
      <c r="AX304" s="15" t="s">
        <v>73</v>
      </c>
      <c r="AY304" s="234" t="s">
        <v>172</v>
      </c>
    </row>
    <row r="305" spans="1:65" s="13" customFormat="1">
      <c r="B305" s="202"/>
      <c r="C305" s="203"/>
      <c r="D305" s="204" t="s">
        <v>180</v>
      </c>
      <c r="E305" s="205" t="s">
        <v>21</v>
      </c>
      <c r="F305" s="206" t="s">
        <v>1414</v>
      </c>
      <c r="G305" s="203"/>
      <c r="H305" s="207">
        <v>588.64</v>
      </c>
      <c r="I305" s="208"/>
      <c r="J305" s="203"/>
      <c r="K305" s="203"/>
      <c r="L305" s="209"/>
      <c r="M305" s="210"/>
      <c r="N305" s="211"/>
      <c r="O305" s="211"/>
      <c r="P305" s="211"/>
      <c r="Q305" s="211"/>
      <c r="R305" s="211"/>
      <c r="S305" s="211"/>
      <c r="T305" s="212"/>
      <c r="AT305" s="213" t="s">
        <v>180</v>
      </c>
      <c r="AU305" s="213" t="s">
        <v>83</v>
      </c>
      <c r="AV305" s="13" t="s">
        <v>83</v>
      </c>
      <c r="AW305" s="13" t="s">
        <v>34</v>
      </c>
      <c r="AX305" s="13" t="s">
        <v>73</v>
      </c>
      <c r="AY305" s="213" t="s">
        <v>172</v>
      </c>
    </row>
    <row r="306" spans="1:65" s="14" customFormat="1">
      <c r="B306" s="214"/>
      <c r="C306" s="215"/>
      <c r="D306" s="204" t="s">
        <v>180</v>
      </c>
      <c r="E306" s="216" t="s">
        <v>21</v>
      </c>
      <c r="F306" s="217" t="s">
        <v>182</v>
      </c>
      <c r="G306" s="215"/>
      <c r="H306" s="218">
        <v>588.64</v>
      </c>
      <c r="I306" s="219"/>
      <c r="J306" s="215"/>
      <c r="K306" s="215"/>
      <c r="L306" s="220"/>
      <c r="M306" s="221"/>
      <c r="N306" s="222"/>
      <c r="O306" s="222"/>
      <c r="P306" s="222"/>
      <c r="Q306" s="222"/>
      <c r="R306" s="222"/>
      <c r="S306" s="222"/>
      <c r="T306" s="223"/>
      <c r="AT306" s="224" t="s">
        <v>180</v>
      </c>
      <c r="AU306" s="224" t="s">
        <v>83</v>
      </c>
      <c r="AV306" s="14" t="s">
        <v>178</v>
      </c>
      <c r="AW306" s="14" t="s">
        <v>34</v>
      </c>
      <c r="AX306" s="14" t="s">
        <v>81</v>
      </c>
      <c r="AY306" s="224" t="s">
        <v>172</v>
      </c>
    </row>
    <row r="307" spans="1:65" s="2" customFormat="1" ht="16.5" customHeight="1">
      <c r="A307" s="35"/>
      <c r="B307" s="36"/>
      <c r="C307" s="189" t="s">
        <v>440</v>
      </c>
      <c r="D307" s="189" t="s">
        <v>174</v>
      </c>
      <c r="E307" s="190" t="s">
        <v>1418</v>
      </c>
      <c r="F307" s="191" t="s">
        <v>1419</v>
      </c>
      <c r="G307" s="192" t="s">
        <v>115</v>
      </c>
      <c r="H307" s="193">
        <v>3.0640000000000001</v>
      </c>
      <c r="I307" s="194"/>
      <c r="J307" s="195">
        <f>ROUND(I307*H307,2)</f>
        <v>0</v>
      </c>
      <c r="K307" s="191" t="s">
        <v>177</v>
      </c>
      <c r="L307" s="40"/>
      <c r="M307" s="196" t="s">
        <v>21</v>
      </c>
      <c r="N307" s="197" t="s">
        <v>44</v>
      </c>
      <c r="O307" s="65"/>
      <c r="P307" s="198">
        <f>O307*H307</f>
        <v>0</v>
      </c>
      <c r="Q307" s="198">
        <v>0</v>
      </c>
      <c r="R307" s="198">
        <f>Q307*H307</f>
        <v>0</v>
      </c>
      <c r="S307" s="198">
        <v>2</v>
      </c>
      <c r="T307" s="199">
        <f>S307*H307</f>
        <v>6.1280000000000001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0" t="s">
        <v>178</v>
      </c>
      <c r="AT307" s="200" t="s">
        <v>174</v>
      </c>
      <c r="AU307" s="200" t="s">
        <v>83</v>
      </c>
      <c r="AY307" s="18" t="s">
        <v>172</v>
      </c>
      <c r="BE307" s="201">
        <f>IF(N307="základní",J307,0)</f>
        <v>0</v>
      </c>
      <c r="BF307" s="201">
        <f>IF(N307="snížená",J307,0)</f>
        <v>0</v>
      </c>
      <c r="BG307" s="201">
        <f>IF(N307="zákl. přenesená",J307,0)</f>
        <v>0</v>
      </c>
      <c r="BH307" s="201">
        <f>IF(N307="sníž. přenesená",J307,0)</f>
        <v>0</v>
      </c>
      <c r="BI307" s="201">
        <f>IF(N307="nulová",J307,0)</f>
        <v>0</v>
      </c>
      <c r="BJ307" s="18" t="s">
        <v>81</v>
      </c>
      <c r="BK307" s="201">
        <f>ROUND(I307*H307,2)</f>
        <v>0</v>
      </c>
      <c r="BL307" s="18" t="s">
        <v>178</v>
      </c>
      <c r="BM307" s="200" t="s">
        <v>1420</v>
      </c>
    </row>
    <row r="308" spans="1:65" s="15" customFormat="1">
      <c r="B308" s="225"/>
      <c r="C308" s="226"/>
      <c r="D308" s="204" t="s">
        <v>180</v>
      </c>
      <c r="E308" s="227" t="s">
        <v>21</v>
      </c>
      <c r="F308" s="228" t="s">
        <v>1261</v>
      </c>
      <c r="G308" s="226"/>
      <c r="H308" s="227" t="s">
        <v>21</v>
      </c>
      <c r="I308" s="229"/>
      <c r="J308" s="226"/>
      <c r="K308" s="226"/>
      <c r="L308" s="230"/>
      <c r="M308" s="231"/>
      <c r="N308" s="232"/>
      <c r="O308" s="232"/>
      <c r="P308" s="232"/>
      <c r="Q308" s="232"/>
      <c r="R308" s="232"/>
      <c r="S308" s="232"/>
      <c r="T308" s="233"/>
      <c r="AT308" s="234" t="s">
        <v>180</v>
      </c>
      <c r="AU308" s="234" t="s">
        <v>83</v>
      </c>
      <c r="AV308" s="15" t="s">
        <v>81</v>
      </c>
      <c r="AW308" s="15" t="s">
        <v>34</v>
      </c>
      <c r="AX308" s="15" t="s">
        <v>73</v>
      </c>
      <c r="AY308" s="234" t="s">
        <v>172</v>
      </c>
    </row>
    <row r="309" spans="1:65" s="15" customFormat="1">
      <c r="B309" s="225"/>
      <c r="C309" s="226"/>
      <c r="D309" s="204" t="s">
        <v>180</v>
      </c>
      <c r="E309" s="227" t="s">
        <v>21</v>
      </c>
      <c r="F309" s="228" t="s">
        <v>1311</v>
      </c>
      <c r="G309" s="226"/>
      <c r="H309" s="227" t="s">
        <v>21</v>
      </c>
      <c r="I309" s="229"/>
      <c r="J309" s="226"/>
      <c r="K309" s="226"/>
      <c r="L309" s="230"/>
      <c r="M309" s="231"/>
      <c r="N309" s="232"/>
      <c r="O309" s="232"/>
      <c r="P309" s="232"/>
      <c r="Q309" s="232"/>
      <c r="R309" s="232"/>
      <c r="S309" s="232"/>
      <c r="T309" s="233"/>
      <c r="AT309" s="234" t="s">
        <v>180</v>
      </c>
      <c r="AU309" s="234" t="s">
        <v>83</v>
      </c>
      <c r="AV309" s="15" t="s">
        <v>81</v>
      </c>
      <c r="AW309" s="15" t="s">
        <v>34</v>
      </c>
      <c r="AX309" s="15" t="s">
        <v>73</v>
      </c>
      <c r="AY309" s="234" t="s">
        <v>172</v>
      </c>
    </row>
    <row r="310" spans="1:65" s="13" customFormat="1">
      <c r="B310" s="202"/>
      <c r="C310" s="203"/>
      <c r="D310" s="204" t="s">
        <v>180</v>
      </c>
      <c r="E310" s="205" t="s">
        <v>21</v>
      </c>
      <c r="F310" s="206" t="s">
        <v>1347</v>
      </c>
      <c r="G310" s="203"/>
      <c r="H310" s="207">
        <v>3.0640000000000001</v>
      </c>
      <c r="I310" s="208"/>
      <c r="J310" s="203"/>
      <c r="K310" s="203"/>
      <c r="L310" s="209"/>
      <c r="M310" s="210"/>
      <c r="N310" s="211"/>
      <c r="O310" s="211"/>
      <c r="P310" s="211"/>
      <c r="Q310" s="211"/>
      <c r="R310" s="211"/>
      <c r="S310" s="211"/>
      <c r="T310" s="212"/>
      <c r="AT310" s="213" t="s">
        <v>180</v>
      </c>
      <c r="AU310" s="213" t="s">
        <v>83</v>
      </c>
      <c r="AV310" s="13" t="s">
        <v>83</v>
      </c>
      <c r="AW310" s="13" t="s">
        <v>34</v>
      </c>
      <c r="AX310" s="13" t="s">
        <v>73</v>
      </c>
      <c r="AY310" s="213" t="s">
        <v>172</v>
      </c>
    </row>
    <row r="311" spans="1:65" s="14" customFormat="1">
      <c r="B311" s="214"/>
      <c r="C311" s="215"/>
      <c r="D311" s="204" t="s">
        <v>180</v>
      </c>
      <c r="E311" s="216" t="s">
        <v>21</v>
      </c>
      <c r="F311" s="217" t="s">
        <v>182</v>
      </c>
      <c r="G311" s="215"/>
      <c r="H311" s="218">
        <v>3.0640000000000001</v>
      </c>
      <c r="I311" s="219"/>
      <c r="J311" s="215"/>
      <c r="K311" s="215"/>
      <c r="L311" s="220"/>
      <c r="M311" s="221"/>
      <c r="N311" s="222"/>
      <c r="O311" s="222"/>
      <c r="P311" s="222"/>
      <c r="Q311" s="222"/>
      <c r="R311" s="222"/>
      <c r="S311" s="222"/>
      <c r="T311" s="223"/>
      <c r="AT311" s="224" t="s">
        <v>180</v>
      </c>
      <c r="AU311" s="224" t="s">
        <v>83</v>
      </c>
      <c r="AV311" s="14" t="s">
        <v>178</v>
      </c>
      <c r="AW311" s="14" t="s">
        <v>34</v>
      </c>
      <c r="AX311" s="14" t="s">
        <v>81</v>
      </c>
      <c r="AY311" s="224" t="s">
        <v>172</v>
      </c>
    </row>
    <row r="312" spans="1:65" s="2" customFormat="1" ht="36" customHeight="1">
      <c r="A312" s="35"/>
      <c r="B312" s="36"/>
      <c r="C312" s="189" t="s">
        <v>449</v>
      </c>
      <c r="D312" s="189" t="s">
        <v>174</v>
      </c>
      <c r="E312" s="190" t="s">
        <v>1421</v>
      </c>
      <c r="F312" s="191" t="s">
        <v>1422</v>
      </c>
      <c r="G312" s="192" t="s">
        <v>199</v>
      </c>
      <c r="H312" s="193">
        <v>21.95</v>
      </c>
      <c r="I312" s="194"/>
      <c r="J312" s="195">
        <f>ROUND(I312*H312,2)</f>
        <v>0</v>
      </c>
      <c r="K312" s="191" t="s">
        <v>177</v>
      </c>
      <c r="L312" s="40"/>
      <c r="M312" s="196" t="s">
        <v>21</v>
      </c>
      <c r="N312" s="197" t="s">
        <v>44</v>
      </c>
      <c r="O312" s="65"/>
      <c r="P312" s="198">
        <f>O312*H312</f>
        <v>0</v>
      </c>
      <c r="Q312" s="198">
        <v>0</v>
      </c>
      <c r="R312" s="198">
        <f>Q312*H312</f>
        <v>0</v>
      </c>
      <c r="S312" s="198">
        <v>0</v>
      </c>
      <c r="T312" s="19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0" t="s">
        <v>178</v>
      </c>
      <c r="AT312" s="200" t="s">
        <v>174</v>
      </c>
      <c r="AU312" s="200" t="s">
        <v>83</v>
      </c>
      <c r="AY312" s="18" t="s">
        <v>172</v>
      </c>
      <c r="BE312" s="201">
        <f>IF(N312="základní",J312,0)</f>
        <v>0</v>
      </c>
      <c r="BF312" s="201">
        <f>IF(N312="snížená",J312,0)</f>
        <v>0</v>
      </c>
      <c r="BG312" s="201">
        <f>IF(N312="zákl. přenesená",J312,0)</f>
        <v>0</v>
      </c>
      <c r="BH312" s="201">
        <f>IF(N312="sníž. přenesená",J312,0)</f>
        <v>0</v>
      </c>
      <c r="BI312" s="201">
        <f>IF(N312="nulová",J312,0)</f>
        <v>0</v>
      </c>
      <c r="BJ312" s="18" t="s">
        <v>81</v>
      </c>
      <c r="BK312" s="201">
        <f>ROUND(I312*H312,2)</f>
        <v>0</v>
      </c>
      <c r="BL312" s="18" t="s">
        <v>178</v>
      </c>
      <c r="BM312" s="200" t="s">
        <v>1423</v>
      </c>
    </row>
    <row r="313" spans="1:65" s="15" customFormat="1">
      <c r="B313" s="225"/>
      <c r="C313" s="226"/>
      <c r="D313" s="204" t="s">
        <v>180</v>
      </c>
      <c r="E313" s="227" t="s">
        <v>21</v>
      </c>
      <c r="F313" s="228" t="s">
        <v>1261</v>
      </c>
      <c r="G313" s="226"/>
      <c r="H313" s="227" t="s">
        <v>21</v>
      </c>
      <c r="I313" s="229"/>
      <c r="J313" s="226"/>
      <c r="K313" s="226"/>
      <c r="L313" s="230"/>
      <c r="M313" s="231"/>
      <c r="N313" s="232"/>
      <c r="O313" s="232"/>
      <c r="P313" s="232"/>
      <c r="Q313" s="232"/>
      <c r="R313" s="232"/>
      <c r="S313" s="232"/>
      <c r="T313" s="233"/>
      <c r="AT313" s="234" t="s">
        <v>180</v>
      </c>
      <c r="AU313" s="234" t="s">
        <v>83</v>
      </c>
      <c r="AV313" s="15" t="s">
        <v>81</v>
      </c>
      <c r="AW313" s="15" t="s">
        <v>34</v>
      </c>
      <c r="AX313" s="15" t="s">
        <v>73</v>
      </c>
      <c r="AY313" s="234" t="s">
        <v>172</v>
      </c>
    </row>
    <row r="314" spans="1:65" s="15" customFormat="1">
      <c r="B314" s="225"/>
      <c r="C314" s="226"/>
      <c r="D314" s="204" t="s">
        <v>180</v>
      </c>
      <c r="E314" s="227" t="s">
        <v>21</v>
      </c>
      <c r="F314" s="228" t="s">
        <v>1301</v>
      </c>
      <c r="G314" s="226"/>
      <c r="H314" s="227" t="s">
        <v>21</v>
      </c>
      <c r="I314" s="229"/>
      <c r="J314" s="226"/>
      <c r="K314" s="226"/>
      <c r="L314" s="230"/>
      <c r="M314" s="231"/>
      <c r="N314" s="232"/>
      <c r="O314" s="232"/>
      <c r="P314" s="232"/>
      <c r="Q314" s="232"/>
      <c r="R314" s="232"/>
      <c r="S314" s="232"/>
      <c r="T314" s="233"/>
      <c r="AT314" s="234" t="s">
        <v>180</v>
      </c>
      <c r="AU314" s="234" t="s">
        <v>83</v>
      </c>
      <c r="AV314" s="15" t="s">
        <v>81</v>
      </c>
      <c r="AW314" s="15" t="s">
        <v>34</v>
      </c>
      <c r="AX314" s="15" t="s">
        <v>73</v>
      </c>
      <c r="AY314" s="234" t="s">
        <v>172</v>
      </c>
    </row>
    <row r="315" spans="1:65" s="13" customFormat="1">
      <c r="B315" s="202"/>
      <c r="C315" s="203"/>
      <c r="D315" s="204" t="s">
        <v>180</v>
      </c>
      <c r="E315" s="205" t="s">
        <v>21</v>
      </c>
      <c r="F315" s="206" t="s">
        <v>1302</v>
      </c>
      <c r="G315" s="203"/>
      <c r="H315" s="207">
        <v>21.95</v>
      </c>
      <c r="I315" s="208"/>
      <c r="J315" s="203"/>
      <c r="K315" s="203"/>
      <c r="L315" s="209"/>
      <c r="M315" s="210"/>
      <c r="N315" s="211"/>
      <c r="O315" s="211"/>
      <c r="P315" s="211"/>
      <c r="Q315" s="211"/>
      <c r="R315" s="211"/>
      <c r="S315" s="211"/>
      <c r="T315" s="212"/>
      <c r="AT315" s="213" t="s">
        <v>180</v>
      </c>
      <c r="AU315" s="213" t="s">
        <v>83</v>
      </c>
      <c r="AV315" s="13" t="s">
        <v>83</v>
      </c>
      <c r="AW315" s="13" t="s">
        <v>34</v>
      </c>
      <c r="AX315" s="13" t="s">
        <v>73</v>
      </c>
      <c r="AY315" s="213" t="s">
        <v>172</v>
      </c>
    </row>
    <row r="316" spans="1:65" s="14" customFormat="1">
      <c r="B316" s="214"/>
      <c r="C316" s="215"/>
      <c r="D316" s="204" t="s">
        <v>180</v>
      </c>
      <c r="E316" s="216" t="s">
        <v>21</v>
      </c>
      <c r="F316" s="217" t="s">
        <v>182</v>
      </c>
      <c r="G316" s="215"/>
      <c r="H316" s="218">
        <v>21.95</v>
      </c>
      <c r="I316" s="219"/>
      <c r="J316" s="215"/>
      <c r="K316" s="215"/>
      <c r="L316" s="220"/>
      <c r="M316" s="221"/>
      <c r="N316" s="222"/>
      <c r="O316" s="222"/>
      <c r="P316" s="222"/>
      <c r="Q316" s="222"/>
      <c r="R316" s="222"/>
      <c r="S316" s="222"/>
      <c r="T316" s="223"/>
      <c r="AT316" s="224" t="s">
        <v>180</v>
      </c>
      <c r="AU316" s="224" t="s">
        <v>83</v>
      </c>
      <c r="AV316" s="14" t="s">
        <v>178</v>
      </c>
      <c r="AW316" s="14" t="s">
        <v>34</v>
      </c>
      <c r="AX316" s="14" t="s">
        <v>81</v>
      </c>
      <c r="AY316" s="224" t="s">
        <v>172</v>
      </c>
    </row>
    <row r="317" spans="1:65" s="2" customFormat="1" ht="36" customHeight="1">
      <c r="A317" s="35"/>
      <c r="B317" s="36"/>
      <c r="C317" s="189" t="s">
        <v>454</v>
      </c>
      <c r="D317" s="189" t="s">
        <v>174</v>
      </c>
      <c r="E317" s="190" t="s">
        <v>1424</v>
      </c>
      <c r="F317" s="191" t="s">
        <v>1425</v>
      </c>
      <c r="G317" s="192" t="s">
        <v>125</v>
      </c>
      <c r="H317" s="193">
        <v>164.255</v>
      </c>
      <c r="I317" s="194"/>
      <c r="J317" s="195">
        <f>ROUND(I317*H317,2)</f>
        <v>0</v>
      </c>
      <c r="K317" s="191" t="s">
        <v>177</v>
      </c>
      <c r="L317" s="40"/>
      <c r="M317" s="196" t="s">
        <v>21</v>
      </c>
      <c r="N317" s="197" t="s">
        <v>44</v>
      </c>
      <c r="O317" s="65"/>
      <c r="P317" s="198">
        <f>O317*H317</f>
        <v>0</v>
      </c>
      <c r="Q317" s="198">
        <v>0</v>
      </c>
      <c r="R317" s="198">
        <f>Q317*H317</f>
        <v>0</v>
      </c>
      <c r="S317" s="198">
        <v>0</v>
      </c>
      <c r="T317" s="19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0" t="s">
        <v>178</v>
      </c>
      <c r="AT317" s="200" t="s">
        <v>174</v>
      </c>
      <c r="AU317" s="200" t="s">
        <v>83</v>
      </c>
      <c r="AY317" s="18" t="s">
        <v>172</v>
      </c>
      <c r="BE317" s="201">
        <f>IF(N317="základní",J317,0)</f>
        <v>0</v>
      </c>
      <c r="BF317" s="201">
        <f>IF(N317="snížená",J317,0)</f>
        <v>0</v>
      </c>
      <c r="BG317" s="201">
        <f>IF(N317="zákl. přenesená",J317,0)</f>
        <v>0</v>
      </c>
      <c r="BH317" s="201">
        <f>IF(N317="sníž. přenesená",J317,0)</f>
        <v>0</v>
      </c>
      <c r="BI317" s="201">
        <f>IF(N317="nulová",J317,0)</f>
        <v>0</v>
      </c>
      <c r="BJ317" s="18" t="s">
        <v>81</v>
      </c>
      <c r="BK317" s="201">
        <f>ROUND(I317*H317,2)</f>
        <v>0</v>
      </c>
      <c r="BL317" s="18" t="s">
        <v>178</v>
      </c>
      <c r="BM317" s="200" t="s">
        <v>1426</v>
      </c>
    </row>
    <row r="318" spans="1:65" s="15" customFormat="1">
      <c r="B318" s="225"/>
      <c r="C318" s="226"/>
      <c r="D318" s="204" t="s">
        <v>180</v>
      </c>
      <c r="E318" s="227" t="s">
        <v>21</v>
      </c>
      <c r="F318" s="228" t="s">
        <v>1261</v>
      </c>
      <c r="G318" s="226"/>
      <c r="H318" s="227" t="s">
        <v>21</v>
      </c>
      <c r="I318" s="229"/>
      <c r="J318" s="226"/>
      <c r="K318" s="226"/>
      <c r="L318" s="230"/>
      <c r="M318" s="231"/>
      <c r="N318" s="232"/>
      <c r="O318" s="232"/>
      <c r="P318" s="232"/>
      <c r="Q318" s="232"/>
      <c r="R318" s="232"/>
      <c r="S318" s="232"/>
      <c r="T318" s="233"/>
      <c r="AT318" s="234" t="s">
        <v>180</v>
      </c>
      <c r="AU318" s="234" t="s">
        <v>83</v>
      </c>
      <c r="AV318" s="15" t="s">
        <v>81</v>
      </c>
      <c r="AW318" s="15" t="s">
        <v>34</v>
      </c>
      <c r="AX318" s="15" t="s">
        <v>73</v>
      </c>
      <c r="AY318" s="234" t="s">
        <v>172</v>
      </c>
    </row>
    <row r="319" spans="1:65" s="15" customFormat="1">
      <c r="B319" s="225"/>
      <c r="C319" s="226"/>
      <c r="D319" s="204" t="s">
        <v>180</v>
      </c>
      <c r="E319" s="227" t="s">
        <v>21</v>
      </c>
      <c r="F319" s="228" t="s">
        <v>1262</v>
      </c>
      <c r="G319" s="226"/>
      <c r="H319" s="227" t="s">
        <v>21</v>
      </c>
      <c r="I319" s="229"/>
      <c r="J319" s="226"/>
      <c r="K319" s="226"/>
      <c r="L319" s="230"/>
      <c r="M319" s="231"/>
      <c r="N319" s="232"/>
      <c r="O319" s="232"/>
      <c r="P319" s="232"/>
      <c r="Q319" s="232"/>
      <c r="R319" s="232"/>
      <c r="S319" s="232"/>
      <c r="T319" s="233"/>
      <c r="AT319" s="234" t="s">
        <v>180</v>
      </c>
      <c r="AU319" s="234" t="s">
        <v>83</v>
      </c>
      <c r="AV319" s="15" t="s">
        <v>81</v>
      </c>
      <c r="AW319" s="15" t="s">
        <v>34</v>
      </c>
      <c r="AX319" s="15" t="s">
        <v>73</v>
      </c>
      <c r="AY319" s="234" t="s">
        <v>172</v>
      </c>
    </row>
    <row r="320" spans="1:65" s="13" customFormat="1">
      <c r="B320" s="202"/>
      <c r="C320" s="203"/>
      <c r="D320" s="204" t="s">
        <v>180</v>
      </c>
      <c r="E320" s="205" t="s">
        <v>21</v>
      </c>
      <c r="F320" s="206" t="s">
        <v>1263</v>
      </c>
      <c r="G320" s="203"/>
      <c r="H320" s="207">
        <v>164.255</v>
      </c>
      <c r="I320" s="208"/>
      <c r="J320" s="203"/>
      <c r="K320" s="203"/>
      <c r="L320" s="209"/>
      <c r="M320" s="210"/>
      <c r="N320" s="211"/>
      <c r="O320" s="211"/>
      <c r="P320" s="211"/>
      <c r="Q320" s="211"/>
      <c r="R320" s="211"/>
      <c r="S320" s="211"/>
      <c r="T320" s="212"/>
      <c r="AT320" s="213" t="s">
        <v>180</v>
      </c>
      <c r="AU320" s="213" t="s">
        <v>83</v>
      </c>
      <c r="AV320" s="13" t="s">
        <v>83</v>
      </c>
      <c r="AW320" s="13" t="s">
        <v>34</v>
      </c>
      <c r="AX320" s="13" t="s">
        <v>73</v>
      </c>
      <c r="AY320" s="213" t="s">
        <v>172</v>
      </c>
    </row>
    <row r="321" spans="1:65" s="14" customFormat="1">
      <c r="B321" s="214"/>
      <c r="C321" s="215"/>
      <c r="D321" s="204" t="s">
        <v>180</v>
      </c>
      <c r="E321" s="216" t="s">
        <v>21</v>
      </c>
      <c r="F321" s="217" t="s">
        <v>182</v>
      </c>
      <c r="G321" s="215"/>
      <c r="H321" s="218">
        <v>164.255</v>
      </c>
      <c r="I321" s="219"/>
      <c r="J321" s="215"/>
      <c r="K321" s="215"/>
      <c r="L321" s="220"/>
      <c r="M321" s="221"/>
      <c r="N321" s="222"/>
      <c r="O321" s="222"/>
      <c r="P321" s="222"/>
      <c r="Q321" s="222"/>
      <c r="R321" s="222"/>
      <c r="S321" s="222"/>
      <c r="T321" s="223"/>
      <c r="AT321" s="224" t="s">
        <v>180</v>
      </c>
      <c r="AU321" s="224" t="s">
        <v>83</v>
      </c>
      <c r="AV321" s="14" t="s">
        <v>178</v>
      </c>
      <c r="AW321" s="14" t="s">
        <v>34</v>
      </c>
      <c r="AX321" s="14" t="s">
        <v>81</v>
      </c>
      <c r="AY321" s="224" t="s">
        <v>172</v>
      </c>
    </row>
    <row r="322" spans="1:65" s="2" customFormat="1" ht="24" customHeight="1">
      <c r="A322" s="35"/>
      <c r="B322" s="36"/>
      <c r="C322" s="189" t="s">
        <v>459</v>
      </c>
      <c r="D322" s="189" t="s">
        <v>174</v>
      </c>
      <c r="E322" s="190" t="s">
        <v>1427</v>
      </c>
      <c r="F322" s="191" t="s">
        <v>1428</v>
      </c>
      <c r="G322" s="192" t="s">
        <v>419</v>
      </c>
      <c r="H322" s="193">
        <v>421.05599999999998</v>
      </c>
      <c r="I322" s="194"/>
      <c r="J322" s="195">
        <f>ROUND(I322*H322,2)</f>
        <v>0</v>
      </c>
      <c r="K322" s="191" t="s">
        <v>177</v>
      </c>
      <c r="L322" s="40"/>
      <c r="M322" s="196" t="s">
        <v>21</v>
      </c>
      <c r="N322" s="197" t="s">
        <v>44</v>
      </c>
      <c r="O322" s="65"/>
      <c r="P322" s="198">
        <f>O322*H322</f>
        <v>0</v>
      </c>
      <c r="Q322" s="198">
        <v>0</v>
      </c>
      <c r="R322" s="198">
        <f>Q322*H322</f>
        <v>0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178</v>
      </c>
      <c r="AT322" s="200" t="s">
        <v>174</v>
      </c>
      <c r="AU322" s="200" t="s">
        <v>83</v>
      </c>
      <c r="AY322" s="18" t="s">
        <v>172</v>
      </c>
      <c r="BE322" s="201">
        <f>IF(N322="základní",J322,0)</f>
        <v>0</v>
      </c>
      <c r="BF322" s="201">
        <f>IF(N322="snížená",J322,0)</f>
        <v>0</v>
      </c>
      <c r="BG322" s="201">
        <f>IF(N322="zákl. přenesená",J322,0)</f>
        <v>0</v>
      </c>
      <c r="BH322" s="201">
        <f>IF(N322="sníž. přenesená",J322,0)</f>
        <v>0</v>
      </c>
      <c r="BI322" s="201">
        <f>IF(N322="nulová",J322,0)</f>
        <v>0</v>
      </c>
      <c r="BJ322" s="18" t="s">
        <v>81</v>
      </c>
      <c r="BK322" s="201">
        <f>ROUND(I322*H322,2)</f>
        <v>0</v>
      </c>
      <c r="BL322" s="18" t="s">
        <v>178</v>
      </c>
      <c r="BM322" s="200" t="s">
        <v>1429</v>
      </c>
    </row>
    <row r="323" spans="1:65" s="15" customFormat="1">
      <c r="B323" s="225"/>
      <c r="C323" s="226"/>
      <c r="D323" s="204" t="s">
        <v>180</v>
      </c>
      <c r="E323" s="227" t="s">
        <v>21</v>
      </c>
      <c r="F323" s="228" t="s">
        <v>1430</v>
      </c>
      <c r="G323" s="226"/>
      <c r="H323" s="227" t="s">
        <v>21</v>
      </c>
      <c r="I323" s="229"/>
      <c r="J323" s="226"/>
      <c r="K323" s="226"/>
      <c r="L323" s="230"/>
      <c r="M323" s="231"/>
      <c r="N323" s="232"/>
      <c r="O323" s="232"/>
      <c r="P323" s="232"/>
      <c r="Q323" s="232"/>
      <c r="R323" s="232"/>
      <c r="S323" s="232"/>
      <c r="T323" s="233"/>
      <c r="AT323" s="234" t="s">
        <v>180</v>
      </c>
      <c r="AU323" s="234" t="s">
        <v>83</v>
      </c>
      <c r="AV323" s="15" t="s">
        <v>81</v>
      </c>
      <c r="AW323" s="15" t="s">
        <v>34</v>
      </c>
      <c r="AX323" s="15" t="s">
        <v>73</v>
      </c>
      <c r="AY323" s="234" t="s">
        <v>172</v>
      </c>
    </row>
    <row r="324" spans="1:65" s="13" customFormat="1">
      <c r="B324" s="202"/>
      <c r="C324" s="203"/>
      <c r="D324" s="204" t="s">
        <v>180</v>
      </c>
      <c r="E324" s="205" t="s">
        <v>21</v>
      </c>
      <c r="F324" s="206" t="s">
        <v>1431</v>
      </c>
      <c r="G324" s="203"/>
      <c r="H324" s="207">
        <v>384.84100000000001</v>
      </c>
      <c r="I324" s="208"/>
      <c r="J324" s="203"/>
      <c r="K324" s="203"/>
      <c r="L324" s="209"/>
      <c r="M324" s="210"/>
      <c r="N324" s="211"/>
      <c r="O324" s="211"/>
      <c r="P324" s="211"/>
      <c r="Q324" s="211"/>
      <c r="R324" s="211"/>
      <c r="S324" s="211"/>
      <c r="T324" s="212"/>
      <c r="AT324" s="213" t="s">
        <v>180</v>
      </c>
      <c r="AU324" s="213" t="s">
        <v>83</v>
      </c>
      <c r="AV324" s="13" t="s">
        <v>83</v>
      </c>
      <c r="AW324" s="13" t="s">
        <v>34</v>
      </c>
      <c r="AX324" s="13" t="s">
        <v>73</v>
      </c>
      <c r="AY324" s="213" t="s">
        <v>172</v>
      </c>
    </row>
    <row r="325" spans="1:65" s="15" customFormat="1">
      <c r="B325" s="225"/>
      <c r="C325" s="226"/>
      <c r="D325" s="204" t="s">
        <v>180</v>
      </c>
      <c r="E325" s="227" t="s">
        <v>21</v>
      </c>
      <c r="F325" s="228" t="s">
        <v>1432</v>
      </c>
      <c r="G325" s="226"/>
      <c r="H325" s="227" t="s">
        <v>21</v>
      </c>
      <c r="I325" s="229"/>
      <c r="J325" s="226"/>
      <c r="K325" s="226"/>
      <c r="L325" s="230"/>
      <c r="M325" s="231"/>
      <c r="N325" s="232"/>
      <c r="O325" s="232"/>
      <c r="P325" s="232"/>
      <c r="Q325" s="232"/>
      <c r="R325" s="232"/>
      <c r="S325" s="232"/>
      <c r="T325" s="233"/>
      <c r="AT325" s="234" t="s">
        <v>180</v>
      </c>
      <c r="AU325" s="234" t="s">
        <v>83</v>
      </c>
      <c r="AV325" s="15" t="s">
        <v>81</v>
      </c>
      <c r="AW325" s="15" t="s">
        <v>34</v>
      </c>
      <c r="AX325" s="15" t="s">
        <v>73</v>
      </c>
      <c r="AY325" s="234" t="s">
        <v>172</v>
      </c>
    </row>
    <row r="326" spans="1:65" s="13" customFormat="1">
      <c r="B326" s="202"/>
      <c r="C326" s="203"/>
      <c r="D326" s="204" t="s">
        <v>180</v>
      </c>
      <c r="E326" s="205" t="s">
        <v>21</v>
      </c>
      <c r="F326" s="206" t="s">
        <v>1433</v>
      </c>
      <c r="G326" s="203"/>
      <c r="H326" s="207">
        <v>36.215000000000003</v>
      </c>
      <c r="I326" s="208"/>
      <c r="J326" s="203"/>
      <c r="K326" s="203"/>
      <c r="L326" s="209"/>
      <c r="M326" s="210"/>
      <c r="N326" s="211"/>
      <c r="O326" s="211"/>
      <c r="P326" s="211"/>
      <c r="Q326" s="211"/>
      <c r="R326" s="211"/>
      <c r="S326" s="211"/>
      <c r="T326" s="212"/>
      <c r="AT326" s="213" t="s">
        <v>180</v>
      </c>
      <c r="AU326" s="213" t="s">
        <v>83</v>
      </c>
      <c r="AV326" s="13" t="s">
        <v>83</v>
      </c>
      <c r="AW326" s="13" t="s">
        <v>34</v>
      </c>
      <c r="AX326" s="13" t="s">
        <v>73</v>
      </c>
      <c r="AY326" s="213" t="s">
        <v>172</v>
      </c>
    </row>
    <row r="327" spans="1:65" s="14" customFormat="1">
      <c r="B327" s="214"/>
      <c r="C327" s="215"/>
      <c r="D327" s="204" t="s">
        <v>180</v>
      </c>
      <c r="E327" s="216" t="s">
        <v>21</v>
      </c>
      <c r="F327" s="217" t="s">
        <v>182</v>
      </c>
      <c r="G327" s="215"/>
      <c r="H327" s="218">
        <v>421.05599999999998</v>
      </c>
      <c r="I327" s="219"/>
      <c r="J327" s="215"/>
      <c r="K327" s="215"/>
      <c r="L327" s="220"/>
      <c r="M327" s="221"/>
      <c r="N327" s="222"/>
      <c r="O327" s="222"/>
      <c r="P327" s="222"/>
      <c r="Q327" s="222"/>
      <c r="R327" s="222"/>
      <c r="S327" s="222"/>
      <c r="T327" s="223"/>
      <c r="AT327" s="224" t="s">
        <v>180</v>
      </c>
      <c r="AU327" s="224" t="s">
        <v>83</v>
      </c>
      <c r="AV327" s="14" t="s">
        <v>178</v>
      </c>
      <c r="AW327" s="14" t="s">
        <v>34</v>
      </c>
      <c r="AX327" s="14" t="s">
        <v>81</v>
      </c>
      <c r="AY327" s="224" t="s">
        <v>172</v>
      </c>
    </row>
    <row r="328" spans="1:65" s="2" customFormat="1" ht="24" customHeight="1">
      <c r="A328" s="35"/>
      <c r="B328" s="36"/>
      <c r="C328" s="189" t="s">
        <v>466</v>
      </c>
      <c r="D328" s="189" t="s">
        <v>174</v>
      </c>
      <c r="E328" s="190" t="s">
        <v>1434</v>
      </c>
      <c r="F328" s="191" t="s">
        <v>1435</v>
      </c>
      <c r="G328" s="192" t="s">
        <v>419</v>
      </c>
      <c r="H328" s="193">
        <v>1697.748</v>
      </c>
      <c r="I328" s="194"/>
      <c r="J328" s="195">
        <f>ROUND(I328*H328,2)</f>
        <v>0</v>
      </c>
      <c r="K328" s="191" t="s">
        <v>177</v>
      </c>
      <c r="L328" s="40"/>
      <c r="M328" s="196" t="s">
        <v>21</v>
      </c>
      <c r="N328" s="197" t="s">
        <v>44</v>
      </c>
      <c r="O328" s="65"/>
      <c r="P328" s="198">
        <f>O328*H328</f>
        <v>0</v>
      </c>
      <c r="Q328" s="198">
        <v>0</v>
      </c>
      <c r="R328" s="198">
        <f>Q328*H328</f>
        <v>0</v>
      </c>
      <c r="S328" s="198">
        <v>0</v>
      </c>
      <c r="T328" s="199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0" t="s">
        <v>178</v>
      </c>
      <c r="AT328" s="200" t="s">
        <v>174</v>
      </c>
      <c r="AU328" s="200" t="s">
        <v>83</v>
      </c>
      <c r="AY328" s="18" t="s">
        <v>172</v>
      </c>
      <c r="BE328" s="201">
        <f>IF(N328="základní",J328,0)</f>
        <v>0</v>
      </c>
      <c r="BF328" s="201">
        <f>IF(N328="snížená",J328,0)</f>
        <v>0</v>
      </c>
      <c r="BG328" s="201">
        <f>IF(N328="zákl. přenesená",J328,0)</f>
        <v>0</v>
      </c>
      <c r="BH328" s="201">
        <f>IF(N328="sníž. přenesená",J328,0)</f>
        <v>0</v>
      </c>
      <c r="BI328" s="201">
        <f>IF(N328="nulová",J328,0)</f>
        <v>0</v>
      </c>
      <c r="BJ328" s="18" t="s">
        <v>81</v>
      </c>
      <c r="BK328" s="201">
        <f>ROUND(I328*H328,2)</f>
        <v>0</v>
      </c>
      <c r="BL328" s="18" t="s">
        <v>178</v>
      </c>
      <c r="BM328" s="200" t="s">
        <v>1436</v>
      </c>
    </row>
    <row r="329" spans="1:65" s="15" customFormat="1">
      <c r="B329" s="225"/>
      <c r="C329" s="226"/>
      <c r="D329" s="204" t="s">
        <v>180</v>
      </c>
      <c r="E329" s="227" t="s">
        <v>21</v>
      </c>
      <c r="F329" s="228" t="s">
        <v>131</v>
      </c>
      <c r="G329" s="226"/>
      <c r="H329" s="227" t="s">
        <v>21</v>
      </c>
      <c r="I329" s="229"/>
      <c r="J329" s="226"/>
      <c r="K329" s="226"/>
      <c r="L329" s="230"/>
      <c r="M329" s="231"/>
      <c r="N329" s="232"/>
      <c r="O329" s="232"/>
      <c r="P329" s="232"/>
      <c r="Q329" s="232"/>
      <c r="R329" s="232"/>
      <c r="S329" s="232"/>
      <c r="T329" s="233"/>
      <c r="AT329" s="234" t="s">
        <v>180</v>
      </c>
      <c r="AU329" s="234" t="s">
        <v>83</v>
      </c>
      <c r="AV329" s="15" t="s">
        <v>81</v>
      </c>
      <c r="AW329" s="15" t="s">
        <v>34</v>
      </c>
      <c r="AX329" s="15" t="s">
        <v>73</v>
      </c>
      <c r="AY329" s="234" t="s">
        <v>172</v>
      </c>
    </row>
    <row r="330" spans="1:65" s="15" customFormat="1">
      <c r="B330" s="225"/>
      <c r="C330" s="226"/>
      <c r="D330" s="204" t="s">
        <v>180</v>
      </c>
      <c r="E330" s="227" t="s">
        <v>21</v>
      </c>
      <c r="F330" s="228" t="s">
        <v>1430</v>
      </c>
      <c r="G330" s="226"/>
      <c r="H330" s="227" t="s">
        <v>21</v>
      </c>
      <c r="I330" s="229"/>
      <c r="J330" s="226"/>
      <c r="K330" s="226"/>
      <c r="L330" s="230"/>
      <c r="M330" s="231"/>
      <c r="N330" s="232"/>
      <c r="O330" s="232"/>
      <c r="P330" s="232"/>
      <c r="Q330" s="232"/>
      <c r="R330" s="232"/>
      <c r="S330" s="232"/>
      <c r="T330" s="233"/>
      <c r="AT330" s="234" t="s">
        <v>180</v>
      </c>
      <c r="AU330" s="234" t="s">
        <v>83</v>
      </c>
      <c r="AV330" s="15" t="s">
        <v>81</v>
      </c>
      <c r="AW330" s="15" t="s">
        <v>34</v>
      </c>
      <c r="AX330" s="15" t="s">
        <v>73</v>
      </c>
      <c r="AY330" s="234" t="s">
        <v>172</v>
      </c>
    </row>
    <row r="331" spans="1:65" s="13" customFormat="1">
      <c r="B331" s="202"/>
      <c r="C331" s="203"/>
      <c r="D331" s="204" t="s">
        <v>180</v>
      </c>
      <c r="E331" s="205" t="s">
        <v>21</v>
      </c>
      <c r="F331" s="206" t="s">
        <v>1437</v>
      </c>
      <c r="G331" s="203"/>
      <c r="H331" s="207">
        <v>1154.5229999999999</v>
      </c>
      <c r="I331" s="208"/>
      <c r="J331" s="203"/>
      <c r="K331" s="203"/>
      <c r="L331" s="209"/>
      <c r="M331" s="210"/>
      <c r="N331" s="211"/>
      <c r="O331" s="211"/>
      <c r="P331" s="211"/>
      <c r="Q331" s="211"/>
      <c r="R331" s="211"/>
      <c r="S331" s="211"/>
      <c r="T331" s="212"/>
      <c r="AT331" s="213" t="s">
        <v>180</v>
      </c>
      <c r="AU331" s="213" t="s">
        <v>83</v>
      </c>
      <c r="AV331" s="13" t="s">
        <v>83</v>
      </c>
      <c r="AW331" s="13" t="s">
        <v>34</v>
      </c>
      <c r="AX331" s="13" t="s">
        <v>73</v>
      </c>
      <c r="AY331" s="213" t="s">
        <v>172</v>
      </c>
    </row>
    <row r="332" spans="1:65" s="15" customFormat="1">
      <c r="B332" s="225"/>
      <c r="C332" s="226"/>
      <c r="D332" s="204" t="s">
        <v>180</v>
      </c>
      <c r="E332" s="227" t="s">
        <v>21</v>
      </c>
      <c r="F332" s="228" t="s">
        <v>1432</v>
      </c>
      <c r="G332" s="226"/>
      <c r="H332" s="227" t="s">
        <v>21</v>
      </c>
      <c r="I332" s="229"/>
      <c r="J332" s="226"/>
      <c r="K332" s="226"/>
      <c r="L332" s="230"/>
      <c r="M332" s="231"/>
      <c r="N332" s="232"/>
      <c r="O332" s="232"/>
      <c r="P332" s="232"/>
      <c r="Q332" s="232"/>
      <c r="R332" s="232"/>
      <c r="S332" s="232"/>
      <c r="T332" s="233"/>
      <c r="AT332" s="234" t="s">
        <v>180</v>
      </c>
      <c r="AU332" s="234" t="s">
        <v>83</v>
      </c>
      <c r="AV332" s="15" t="s">
        <v>81</v>
      </c>
      <c r="AW332" s="15" t="s">
        <v>34</v>
      </c>
      <c r="AX332" s="15" t="s">
        <v>73</v>
      </c>
      <c r="AY332" s="234" t="s">
        <v>172</v>
      </c>
    </row>
    <row r="333" spans="1:65" s="13" customFormat="1">
      <c r="B333" s="202"/>
      <c r="C333" s="203"/>
      <c r="D333" s="204" t="s">
        <v>180</v>
      </c>
      <c r="E333" s="205" t="s">
        <v>21</v>
      </c>
      <c r="F333" s="206" t="s">
        <v>1438</v>
      </c>
      <c r="G333" s="203"/>
      <c r="H333" s="207">
        <v>543.22500000000002</v>
      </c>
      <c r="I333" s="208"/>
      <c r="J333" s="203"/>
      <c r="K333" s="203"/>
      <c r="L333" s="209"/>
      <c r="M333" s="210"/>
      <c r="N333" s="211"/>
      <c r="O333" s="211"/>
      <c r="P333" s="211"/>
      <c r="Q333" s="211"/>
      <c r="R333" s="211"/>
      <c r="S333" s="211"/>
      <c r="T333" s="212"/>
      <c r="AT333" s="213" t="s">
        <v>180</v>
      </c>
      <c r="AU333" s="213" t="s">
        <v>83</v>
      </c>
      <c r="AV333" s="13" t="s">
        <v>83</v>
      </c>
      <c r="AW333" s="13" t="s">
        <v>34</v>
      </c>
      <c r="AX333" s="13" t="s">
        <v>73</v>
      </c>
      <c r="AY333" s="213" t="s">
        <v>172</v>
      </c>
    </row>
    <row r="334" spans="1:65" s="14" customFormat="1">
      <c r="B334" s="214"/>
      <c r="C334" s="215"/>
      <c r="D334" s="204" t="s">
        <v>180</v>
      </c>
      <c r="E334" s="216" t="s">
        <v>21</v>
      </c>
      <c r="F334" s="217" t="s">
        <v>182</v>
      </c>
      <c r="G334" s="215"/>
      <c r="H334" s="218">
        <v>1697.748</v>
      </c>
      <c r="I334" s="219"/>
      <c r="J334" s="215"/>
      <c r="K334" s="215"/>
      <c r="L334" s="220"/>
      <c r="M334" s="221"/>
      <c r="N334" s="222"/>
      <c r="O334" s="222"/>
      <c r="P334" s="222"/>
      <c r="Q334" s="222"/>
      <c r="R334" s="222"/>
      <c r="S334" s="222"/>
      <c r="T334" s="223"/>
      <c r="AT334" s="224" t="s">
        <v>180</v>
      </c>
      <c r="AU334" s="224" t="s">
        <v>83</v>
      </c>
      <c r="AV334" s="14" t="s">
        <v>178</v>
      </c>
      <c r="AW334" s="14" t="s">
        <v>34</v>
      </c>
      <c r="AX334" s="14" t="s">
        <v>81</v>
      </c>
      <c r="AY334" s="224" t="s">
        <v>172</v>
      </c>
    </row>
    <row r="335" spans="1:65" s="2" customFormat="1" ht="24" customHeight="1">
      <c r="A335" s="35"/>
      <c r="B335" s="36"/>
      <c r="C335" s="189" t="s">
        <v>472</v>
      </c>
      <c r="D335" s="189" t="s">
        <v>174</v>
      </c>
      <c r="E335" s="190" t="s">
        <v>1439</v>
      </c>
      <c r="F335" s="191" t="s">
        <v>1440</v>
      </c>
      <c r="G335" s="192" t="s">
        <v>419</v>
      </c>
      <c r="H335" s="193">
        <v>192.78700000000001</v>
      </c>
      <c r="I335" s="194"/>
      <c r="J335" s="195">
        <f>ROUND(I335*H335,2)</f>
        <v>0</v>
      </c>
      <c r="K335" s="191" t="s">
        <v>177</v>
      </c>
      <c r="L335" s="40"/>
      <c r="M335" s="196" t="s">
        <v>21</v>
      </c>
      <c r="N335" s="197" t="s">
        <v>44</v>
      </c>
      <c r="O335" s="65"/>
      <c r="P335" s="198">
        <f>O335*H335</f>
        <v>0</v>
      </c>
      <c r="Q335" s="198">
        <v>0</v>
      </c>
      <c r="R335" s="198">
        <f>Q335*H335</f>
        <v>0</v>
      </c>
      <c r="S335" s="198">
        <v>0</v>
      </c>
      <c r="T335" s="199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0" t="s">
        <v>178</v>
      </c>
      <c r="AT335" s="200" t="s">
        <v>174</v>
      </c>
      <c r="AU335" s="200" t="s">
        <v>83</v>
      </c>
      <c r="AY335" s="18" t="s">
        <v>172</v>
      </c>
      <c r="BE335" s="201">
        <f>IF(N335="základní",J335,0)</f>
        <v>0</v>
      </c>
      <c r="BF335" s="201">
        <f>IF(N335="snížená",J335,0)</f>
        <v>0</v>
      </c>
      <c r="BG335" s="201">
        <f>IF(N335="zákl. přenesená",J335,0)</f>
        <v>0</v>
      </c>
      <c r="BH335" s="201">
        <f>IF(N335="sníž. přenesená",J335,0)</f>
        <v>0</v>
      </c>
      <c r="BI335" s="201">
        <f>IF(N335="nulová",J335,0)</f>
        <v>0</v>
      </c>
      <c r="BJ335" s="18" t="s">
        <v>81</v>
      </c>
      <c r="BK335" s="201">
        <f>ROUND(I335*H335,2)</f>
        <v>0</v>
      </c>
      <c r="BL335" s="18" t="s">
        <v>178</v>
      </c>
      <c r="BM335" s="200" t="s">
        <v>1441</v>
      </c>
    </row>
    <row r="336" spans="1:65" s="15" customFormat="1">
      <c r="B336" s="225"/>
      <c r="C336" s="226"/>
      <c r="D336" s="204" t="s">
        <v>180</v>
      </c>
      <c r="E336" s="227" t="s">
        <v>21</v>
      </c>
      <c r="F336" s="228" t="s">
        <v>1442</v>
      </c>
      <c r="G336" s="226"/>
      <c r="H336" s="227" t="s">
        <v>21</v>
      </c>
      <c r="I336" s="229"/>
      <c r="J336" s="226"/>
      <c r="K336" s="226"/>
      <c r="L336" s="230"/>
      <c r="M336" s="231"/>
      <c r="N336" s="232"/>
      <c r="O336" s="232"/>
      <c r="P336" s="232"/>
      <c r="Q336" s="232"/>
      <c r="R336" s="232"/>
      <c r="S336" s="232"/>
      <c r="T336" s="233"/>
      <c r="AT336" s="234" t="s">
        <v>180</v>
      </c>
      <c r="AU336" s="234" t="s">
        <v>83</v>
      </c>
      <c r="AV336" s="15" t="s">
        <v>81</v>
      </c>
      <c r="AW336" s="15" t="s">
        <v>34</v>
      </c>
      <c r="AX336" s="15" t="s">
        <v>73</v>
      </c>
      <c r="AY336" s="234" t="s">
        <v>172</v>
      </c>
    </row>
    <row r="337" spans="1:65" s="13" customFormat="1">
      <c r="B337" s="202"/>
      <c r="C337" s="203"/>
      <c r="D337" s="204" t="s">
        <v>180</v>
      </c>
      <c r="E337" s="205" t="s">
        <v>21</v>
      </c>
      <c r="F337" s="206" t="s">
        <v>1443</v>
      </c>
      <c r="G337" s="203"/>
      <c r="H337" s="207">
        <v>140.274</v>
      </c>
      <c r="I337" s="208"/>
      <c r="J337" s="203"/>
      <c r="K337" s="203"/>
      <c r="L337" s="209"/>
      <c r="M337" s="210"/>
      <c r="N337" s="211"/>
      <c r="O337" s="211"/>
      <c r="P337" s="211"/>
      <c r="Q337" s="211"/>
      <c r="R337" s="211"/>
      <c r="S337" s="211"/>
      <c r="T337" s="212"/>
      <c r="AT337" s="213" t="s">
        <v>180</v>
      </c>
      <c r="AU337" s="213" t="s">
        <v>83</v>
      </c>
      <c r="AV337" s="13" t="s">
        <v>83</v>
      </c>
      <c r="AW337" s="13" t="s">
        <v>34</v>
      </c>
      <c r="AX337" s="13" t="s">
        <v>73</v>
      </c>
      <c r="AY337" s="213" t="s">
        <v>172</v>
      </c>
    </row>
    <row r="338" spans="1:65" s="15" customFormat="1">
      <c r="B338" s="225"/>
      <c r="C338" s="226"/>
      <c r="D338" s="204" t="s">
        <v>180</v>
      </c>
      <c r="E338" s="227" t="s">
        <v>21</v>
      </c>
      <c r="F338" s="228" t="s">
        <v>1301</v>
      </c>
      <c r="G338" s="226"/>
      <c r="H338" s="227" t="s">
        <v>21</v>
      </c>
      <c r="I338" s="229"/>
      <c r="J338" s="226"/>
      <c r="K338" s="226"/>
      <c r="L338" s="230"/>
      <c r="M338" s="231"/>
      <c r="N338" s="232"/>
      <c r="O338" s="232"/>
      <c r="P338" s="232"/>
      <c r="Q338" s="232"/>
      <c r="R338" s="232"/>
      <c r="S338" s="232"/>
      <c r="T338" s="233"/>
      <c r="AT338" s="234" t="s">
        <v>180</v>
      </c>
      <c r="AU338" s="234" t="s">
        <v>83</v>
      </c>
      <c r="AV338" s="15" t="s">
        <v>81</v>
      </c>
      <c r="AW338" s="15" t="s">
        <v>34</v>
      </c>
      <c r="AX338" s="15" t="s">
        <v>73</v>
      </c>
      <c r="AY338" s="234" t="s">
        <v>172</v>
      </c>
    </row>
    <row r="339" spans="1:65" s="13" customFormat="1">
      <c r="B339" s="202"/>
      <c r="C339" s="203"/>
      <c r="D339" s="204" t="s">
        <v>180</v>
      </c>
      <c r="E339" s="205" t="s">
        <v>21</v>
      </c>
      <c r="F339" s="206" t="s">
        <v>1444</v>
      </c>
      <c r="G339" s="203"/>
      <c r="H339" s="207">
        <v>4.5</v>
      </c>
      <c r="I339" s="208"/>
      <c r="J339" s="203"/>
      <c r="K339" s="203"/>
      <c r="L339" s="209"/>
      <c r="M339" s="210"/>
      <c r="N339" s="211"/>
      <c r="O339" s="211"/>
      <c r="P339" s="211"/>
      <c r="Q339" s="211"/>
      <c r="R339" s="211"/>
      <c r="S339" s="211"/>
      <c r="T339" s="212"/>
      <c r="AT339" s="213" t="s">
        <v>180</v>
      </c>
      <c r="AU339" s="213" t="s">
        <v>83</v>
      </c>
      <c r="AV339" s="13" t="s">
        <v>83</v>
      </c>
      <c r="AW339" s="13" t="s">
        <v>34</v>
      </c>
      <c r="AX339" s="13" t="s">
        <v>73</v>
      </c>
      <c r="AY339" s="213" t="s">
        <v>172</v>
      </c>
    </row>
    <row r="340" spans="1:65" s="15" customFormat="1">
      <c r="B340" s="225"/>
      <c r="C340" s="226"/>
      <c r="D340" s="204" t="s">
        <v>180</v>
      </c>
      <c r="E340" s="227" t="s">
        <v>21</v>
      </c>
      <c r="F340" s="228" t="s">
        <v>1445</v>
      </c>
      <c r="G340" s="226"/>
      <c r="H340" s="227" t="s">
        <v>21</v>
      </c>
      <c r="I340" s="229"/>
      <c r="J340" s="226"/>
      <c r="K340" s="226"/>
      <c r="L340" s="230"/>
      <c r="M340" s="231"/>
      <c r="N340" s="232"/>
      <c r="O340" s="232"/>
      <c r="P340" s="232"/>
      <c r="Q340" s="232"/>
      <c r="R340" s="232"/>
      <c r="S340" s="232"/>
      <c r="T340" s="233"/>
      <c r="AT340" s="234" t="s">
        <v>180</v>
      </c>
      <c r="AU340" s="234" t="s">
        <v>83</v>
      </c>
      <c r="AV340" s="15" t="s">
        <v>81</v>
      </c>
      <c r="AW340" s="15" t="s">
        <v>34</v>
      </c>
      <c r="AX340" s="15" t="s">
        <v>73</v>
      </c>
      <c r="AY340" s="234" t="s">
        <v>172</v>
      </c>
    </row>
    <row r="341" spans="1:65" s="13" customFormat="1">
      <c r="B341" s="202"/>
      <c r="C341" s="203"/>
      <c r="D341" s="204" t="s">
        <v>180</v>
      </c>
      <c r="E341" s="205" t="s">
        <v>21</v>
      </c>
      <c r="F341" s="206" t="s">
        <v>1446</v>
      </c>
      <c r="G341" s="203"/>
      <c r="H341" s="207">
        <v>41.884999999999998</v>
      </c>
      <c r="I341" s="208"/>
      <c r="J341" s="203"/>
      <c r="K341" s="203"/>
      <c r="L341" s="209"/>
      <c r="M341" s="210"/>
      <c r="N341" s="211"/>
      <c r="O341" s="211"/>
      <c r="P341" s="211"/>
      <c r="Q341" s="211"/>
      <c r="R341" s="211"/>
      <c r="S341" s="211"/>
      <c r="T341" s="212"/>
      <c r="AT341" s="213" t="s">
        <v>180</v>
      </c>
      <c r="AU341" s="213" t="s">
        <v>83</v>
      </c>
      <c r="AV341" s="13" t="s">
        <v>83</v>
      </c>
      <c r="AW341" s="13" t="s">
        <v>34</v>
      </c>
      <c r="AX341" s="13" t="s">
        <v>73</v>
      </c>
      <c r="AY341" s="213" t="s">
        <v>172</v>
      </c>
    </row>
    <row r="342" spans="1:65" s="15" customFormat="1">
      <c r="B342" s="225"/>
      <c r="C342" s="226"/>
      <c r="D342" s="204" t="s">
        <v>180</v>
      </c>
      <c r="E342" s="227" t="s">
        <v>21</v>
      </c>
      <c r="F342" s="228" t="s">
        <v>1447</v>
      </c>
      <c r="G342" s="226"/>
      <c r="H342" s="227" t="s">
        <v>21</v>
      </c>
      <c r="I342" s="229"/>
      <c r="J342" s="226"/>
      <c r="K342" s="226"/>
      <c r="L342" s="230"/>
      <c r="M342" s="231"/>
      <c r="N342" s="232"/>
      <c r="O342" s="232"/>
      <c r="P342" s="232"/>
      <c r="Q342" s="232"/>
      <c r="R342" s="232"/>
      <c r="S342" s="232"/>
      <c r="T342" s="233"/>
      <c r="AT342" s="234" t="s">
        <v>180</v>
      </c>
      <c r="AU342" s="234" t="s">
        <v>83</v>
      </c>
      <c r="AV342" s="15" t="s">
        <v>81</v>
      </c>
      <c r="AW342" s="15" t="s">
        <v>34</v>
      </c>
      <c r="AX342" s="15" t="s">
        <v>73</v>
      </c>
      <c r="AY342" s="234" t="s">
        <v>172</v>
      </c>
    </row>
    <row r="343" spans="1:65" s="13" customFormat="1">
      <c r="B343" s="202"/>
      <c r="C343" s="203"/>
      <c r="D343" s="204" t="s">
        <v>180</v>
      </c>
      <c r="E343" s="205" t="s">
        <v>21</v>
      </c>
      <c r="F343" s="206" t="s">
        <v>1448</v>
      </c>
      <c r="G343" s="203"/>
      <c r="H343" s="207">
        <v>6.1280000000000001</v>
      </c>
      <c r="I343" s="208"/>
      <c r="J343" s="203"/>
      <c r="K343" s="203"/>
      <c r="L343" s="209"/>
      <c r="M343" s="210"/>
      <c r="N343" s="211"/>
      <c r="O343" s="211"/>
      <c r="P343" s="211"/>
      <c r="Q343" s="211"/>
      <c r="R343" s="211"/>
      <c r="S343" s="211"/>
      <c r="T343" s="212"/>
      <c r="AT343" s="213" t="s">
        <v>180</v>
      </c>
      <c r="AU343" s="213" t="s">
        <v>83</v>
      </c>
      <c r="AV343" s="13" t="s">
        <v>83</v>
      </c>
      <c r="AW343" s="13" t="s">
        <v>34</v>
      </c>
      <c r="AX343" s="13" t="s">
        <v>73</v>
      </c>
      <c r="AY343" s="213" t="s">
        <v>172</v>
      </c>
    </row>
    <row r="344" spans="1:65" s="14" customFormat="1">
      <c r="B344" s="214"/>
      <c r="C344" s="215"/>
      <c r="D344" s="204" t="s">
        <v>180</v>
      </c>
      <c r="E344" s="216" t="s">
        <v>21</v>
      </c>
      <c r="F344" s="217" t="s">
        <v>182</v>
      </c>
      <c r="G344" s="215"/>
      <c r="H344" s="218">
        <v>192.78700000000001</v>
      </c>
      <c r="I344" s="219"/>
      <c r="J344" s="215"/>
      <c r="K344" s="215"/>
      <c r="L344" s="220"/>
      <c r="M344" s="221"/>
      <c r="N344" s="222"/>
      <c r="O344" s="222"/>
      <c r="P344" s="222"/>
      <c r="Q344" s="222"/>
      <c r="R344" s="222"/>
      <c r="S344" s="222"/>
      <c r="T344" s="223"/>
      <c r="AT344" s="224" t="s">
        <v>180</v>
      </c>
      <c r="AU344" s="224" t="s">
        <v>83</v>
      </c>
      <c r="AV344" s="14" t="s">
        <v>178</v>
      </c>
      <c r="AW344" s="14" t="s">
        <v>34</v>
      </c>
      <c r="AX344" s="14" t="s">
        <v>81</v>
      </c>
      <c r="AY344" s="224" t="s">
        <v>172</v>
      </c>
    </row>
    <row r="345" spans="1:65" s="2" customFormat="1" ht="24" customHeight="1">
      <c r="A345" s="35"/>
      <c r="B345" s="36"/>
      <c r="C345" s="189" t="s">
        <v>477</v>
      </c>
      <c r="D345" s="189" t="s">
        <v>174</v>
      </c>
      <c r="E345" s="190" t="s">
        <v>1449</v>
      </c>
      <c r="F345" s="191" t="s">
        <v>1435</v>
      </c>
      <c r="G345" s="192" t="s">
        <v>419</v>
      </c>
      <c r="H345" s="193">
        <v>2128.6219999999998</v>
      </c>
      <c r="I345" s="194"/>
      <c r="J345" s="195">
        <f>ROUND(I345*H345,2)</f>
        <v>0</v>
      </c>
      <c r="K345" s="191" t="s">
        <v>177</v>
      </c>
      <c r="L345" s="40"/>
      <c r="M345" s="196" t="s">
        <v>21</v>
      </c>
      <c r="N345" s="197" t="s">
        <v>44</v>
      </c>
      <c r="O345" s="65"/>
      <c r="P345" s="198">
        <f>O345*H345</f>
        <v>0</v>
      </c>
      <c r="Q345" s="198">
        <v>0</v>
      </c>
      <c r="R345" s="198">
        <f>Q345*H345</f>
        <v>0</v>
      </c>
      <c r="S345" s="198">
        <v>0</v>
      </c>
      <c r="T345" s="199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0" t="s">
        <v>178</v>
      </c>
      <c r="AT345" s="200" t="s">
        <v>174</v>
      </c>
      <c r="AU345" s="200" t="s">
        <v>83</v>
      </c>
      <c r="AY345" s="18" t="s">
        <v>172</v>
      </c>
      <c r="BE345" s="201">
        <f>IF(N345="základní",J345,0)</f>
        <v>0</v>
      </c>
      <c r="BF345" s="201">
        <f>IF(N345="snížená",J345,0)</f>
        <v>0</v>
      </c>
      <c r="BG345" s="201">
        <f>IF(N345="zákl. přenesená",J345,0)</f>
        <v>0</v>
      </c>
      <c r="BH345" s="201">
        <f>IF(N345="sníž. přenesená",J345,0)</f>
        <v>0</v>
      </c>
      <c r="BI345" s="201">
        <f>IF(N345="nulová",J345,0)</f>
        <v>0</v>
      </c>
      <c r="BJ345" s="18" t="s">
        <v>81</v>
      </c>
      <c r="BK345" s="201">
        <f>ROUND(I345*H345,2)</f>
        <v>0</v>
      </c>
      <c r="BL345" s="18" t="s">
        <v>178</v>
      </c>
      <c r="BM345" s="200" t="s">
        <v>1450</v>
      </c>
    </row>
    <row r="346" spans="1:65" s="15" customFormat="1">
      <c r="B346" s="225"/>
      <c r="C346" s="226"/>
      <c r="D346" s="204" t="s">
        <v>180</v>
      </c>
      <c r="E346" s="227" t="s">
        <v>21</v>
      </c>
      <c r="F346" s="228" t="s">
        <v>131</v>
      </c>
      <c r="G346" s="226"/>
      <c r="H346" s="227" t="s">
        <v>21</v>
      </c>
      <c r="I346" s="229"/>
      <c r="J346" s="226"/>
      <c r="K346" s="226"/>
      <c r="L346" s="230"/>
      <c r="M346" s="231"/>
      <c r="N346" s="232"/>
      <c r="O346" s="232"/>
      <c r="P346" s="232"/>
      <c r="Q346" s="232"/>
      <c r="R346" s="232"/>
      <c r="S346" s="232"/>
      <c r="T346" s="233"/>
      <c r="AT346" s="234" t="s">
        <v>180</v>
      </c>
      <c r="AU346" s="234" t="s">
        <v>83</v>
      </c>
      <c r="AV346" s="15" t="s">
        <v>81</v>
      </c>
      <c r="AW346" s="15" t="s">
        <v>34</v>
      </c>
      <c r="AX346" s="15" t="s">
        <v>73</v>
      </c>
      <c r="AY346" s="234" t="s">
        <v>172</v>
      </c>
    </row>
    <row r="347" spans="1:65" s="15" customFormat="1">
      <c r="B347" s="225"/>
      <c r="C347" s="226"/>
      <c r="D347" s="204" t="s">
        <v>180</v>
      </c>
      <c r="E347" s="227" t="s">
        <v>21</v>
      </c>
      <c r="F347" s="228" t="s">
        <v>1442</v>
      </c>
      <c r="G347" s="226"/>
      <c r="H347" s="227" t="s">
        <v>21</v>
      </c>
      <c r="I347" s="229"/>
      <c r="J347" s="226"/>
      <c r="K347" s="226"/>
      <c r="L347" s="230"/>
      <c r="M347" s="231"/>
      <c r="N347" s="232"/>
      <c r="O347" s="232"/>
      <c r="P347" s="232"/>
      <c r="Q347" s="232"/>
      <c r="R347" s="232"/>
      <c r="S347" s="232"/>
      <c r="T347" s="233"/>
      <c r="AT347" s="234" t="s">
        <v>180</v>
      </c>
      <c r="AU347" s="234" t="s">
        <v>83</v>
      </c>
      <c r="AV347" s="15" t="s">
        <v>81</v>
      </c>
      <c r="AW347" s="15" t="s">
        <v>34</v>
      </c>
      <c r="AX347" s="15" t="s">
        <v>73</v>
      </c>
      <c r="AY347" s="234" t="s">
        <v>172</v>
      </c>
    </row>
    <row r="348" spans="1:65" s="13" customFormat="1">
      <c r="B348" s="202"/>
      <c r="C348" s="203"/>
      <c r="D348" s="204" t="s">
        <v>180</v>
      </c>
      <c r="E348" s="205" t="s">
        <v>21</v>
      </c>
      <c r="F348" s="206" t="s">
        <v>1451</v>
      </c>
      <c r="G348" s="203"/>
      <c r="H348" s="207">
        <v>2104.11</v>
      </c>
      <c r="I348" s="208"/>
      <c r="J348" s="203"/>
      <c r="K348" s="203"/>
      <c r="L348" s="209"/>
      <c r="M348" s="210"/>
      <c r="N348" s="211"/>
      <c r="O348" s="211"/>
      <c r="P348" s="211"/>
      <c r="Q348" s="211"/>
      <c r="R348" s="211"/>
      <c r="S348" s="211"/>
      <c r="T348" s="212"/>
      <c r="AT348" s="213" t="s">
        <v>180</v>
      </c>
      <c r="AU348" s="213" t="s">
        <v>83</v>
      </c>
      <c r="AV348" s="13" t="s">
        <v>83</v>
      </c>
      <c r="AW348" s="13" t="s">
        <v>34</v>
      </c>
      <c r="AX348" s="13" t="s">
        <v>73</v>
      </c>
      <c r="AY348" s="213" t="s">
        <v>172</v>
      </c>
    </row>
    <row r="349" spans="1:65" s="15" customFormat="1">
      <c r="B349" s="225"/>
      <c r="C349" s="226"/>
      <c r="D349" s="204" t="s">
        <v>180</v>
      </c>
      <c r="E349" s="227" t="s">
        <v>21</v>
      </c>
      <c r="F349" s="228" t="s">
        <v>1447</v>
      </c>
      <c r="G349" s="226"/>
      <c r="H349" s="227" t="s">
        <v>21</v>
      </c>
      <c r="I349" s="229"/>
      <c r="J349" s="226"/>
      <c r="K349" s="226"/>
      <c r="L349" s="230"/>
      <c r="M349" s="231"/>
      <c r="N349" s="232"/>
      <c r="O349" s="232"/>
      <c r="P349" s="232"/>
      <c r="Q349" s="232"/>
      <c r="R349" s="232"/>
      <c r="S349" s="232"/>
      <c r="T349" s="233"/>
      <c r="AT349" s="234" t="s">
        <v>180</v>
      </c>
      <c r="AU349" s="234" t="s">
        <v>83</v>
      </c>
      <c r="AV349" s="15" t="s">
        <v>81</v>
      </c>
      <c r="AW349" s="15" t="s">
        <v>34</v>
      </c>
      <c r="AX349" s="15" t="s">
        <v>73</v>
      </c>
      <c r="AY349" s="234" t="s">
        <v>172</v>
      </c>
    </row>
    <row r="350" spans="1:65" s="13" customFormat="1">
      <c r="B350" s="202"/>
      <c r="C350" s="203"/>
      <c r="D350" s="204" t="s">
        <v>180</v>
      </c>
      <c r="E350" s="205" t="s">
        <v>21</v>
      </c>
      <c r="F350" s="206" t="s">
        <v>1452</v>
      </c>
      <c r="G350" s="203"/>
      <c r="H350" s="207">
        <v>24.512</v>
      </c>
      <c r="I350" s="208"/>
      <c r="J350" s="203"/>
      <c r="K350" s="203"/>
      <c r="L350" s="209"/>
      <c r="M350" s="210"/>
      <c r="N350" s="211"/>
      <c r="O350" s="211"/>
      <c r="P350" s="211"/>
      <c r="Q350" s="211"/>
      <c r="R350" s="211"/>
      <c r="S350" s="211"/>
      <c r="T350" s="212"/>
      <c r="AT350" s="213" t="s">
        <v>180</v>
      </c>
      <c r="AU350" s="213" t="s">
        <v>83</v>
      </c>
      <c r="AV350" s="13" t="s">
        <v>83</v>
      </c>
      <c r="AW350" s="13" t="s">
        <v>34</v>
      </c>
      <c r="AX350" s="13" t="s">
        <v>73</v>
      </c>
      <c r="AY350" s="213" t="s">
        <v>172</v>
      </c>
    </row>
    <row r="351" spans="1:65" s="14" customFormat="1">
      <c r="B351" s="214"/>
      <c r="C351" s="215"/>
      <c r="D351" s="204" t="s">
        <v>180</v>
      </c>
      <c r="E351" s="216" t="s">
        <v>21</v>
      </c>
      <c r="F351" s="217" t="s">
        <v>182</v>
      </c>
      <c r="G351" s="215"/>
      <c r="H351" s="218">
        <v>2128.6219999999998</v>
      </c>
      <c r="I351" s="219"/>
      <c r="J351" s="215"/>
      <c r="K351" s="215"/>
      <c r="L351" s="220"/>
      <c r="M351" s="221"/>
      <c r="N351" s="222"/>
      <c r="O351" s="222"/>
      <c r="P351" s="222"/>
      <c r="Q351" s="222"/>
      <c r="R351" s="222"/>
      <c r="S351" s="222"/>
      <c r="T351" s="223"/>
      <c r="AT351" s="224" t="s">
        <v>180</v>
      </c>
      <c r="AU351" s="224" t="s">
        <v>83</v>
      </c>
      <c r="AV351" s="14" t="s">
        <v>178</v>
      </c>
      <c r="AW351" s="14" t="s">
        <v>34</v>
      </c>
      <c r="AX351" s="14" t="s">
        <v>81</v>
      </c>
      <c r="AY351" s="224" t="s">
        <v>172</v>
      </c>
    </row>
    <row r="352" spans="1:65" s="2" customFormat="1" ht="16.5" customHeight="1">
      <c r="A352" s="35"/>
      <c r="B352" s="36"/>
      <c r="C352" s="189" t="s">
        <v>484</v>
      </c>
      <c r="D352" s="189" t="s">
        <v>174</v>
      </c>
      <c r="E352" s="190" t="s">
        <v>1453</v>
      </c>
      <c r="F352" s="191" t="s">
        <v>1454</v>
      </c>
      <c r="G352" s="192" t="s">
        <v>419</v>
      </c>
      <c r="H352" s="193">
        <v>52.512999999999998</v>
      </c>
      <c r="I352" s="194"/>
      <c r="J352" s="195">
        <f>ROUND(I352*H352,2)</f>
        <v>0</v>
      </c>
      <c r="K352" s="191" t="s">
        <v>177</v>
      </c>
      <c r="L352" s="40"/>
      <c r="M352" s="196" t="s">
        <v>21</v>
      </c>
      <c r="N352" s="197" t="s">
        <v>44</v>
      </c>
      <c r="O352" s="65"/>
      <c r="P352" s="198">
        <f>O352*H352</f>
        <v>0</v>
      </c>
      <c r="Q352" s="198">
        <v>0</v>
      </c>
      <c r="R352" s="198">
        <f>Q352*H352</f>
        <v>0</v>
      </c>
      <c r="S352" s="198">
        <v>0</v>
      </c>
      <c r="T352" s="199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0" t="s">
        <v>178</v>
      </c>
      <c r="AT352" s="200" t="s">
        <v>174</v>
      </c>
      <c r="AU352" s="200" t="s">
        <v>83</v>
      </c>
      <c r="AY352" s="18" t="s">
        <v>172</v>
      </c>
      <c r="BE352" s="201">
        <f>IF(N352="základní",J352,0)</f>
        <v>0</v>
      </c>
      <c r="BF352" s="201">
        <f>IF(N352="snížená",J352,0)</f>
        <v>0</v>
      </c>
      <c r="BG352" s="201">
        <f>IF(N352="zákl. přenesená",J352,0)</f>
        <v>0</v>
      </c>
      <c r="BH352" s="201">
        <f>IF(N352="sníž. přenesená",J352,0)</f>
        <v>0</v>
      </c>
      <c r="BI352" s="201">
        <f>IF(N352="nulová",J352,0)</f>
        <v>0</v>
      </c>
      <c r="BJ352" s="18" t="s">
        <v>81</v>
      </c>
      <c r="BK352" s="201">
        <f>ROUND(I352*H352,2)</f>
        <v>0</v>
      </c>
      <c r="BL352" s="18" t="s">
        <v>178</v>
      </c>
      <c r="BM352" s="200" t="s">
        <v>1455</v>
      </c>
    </row>
    <row r="353" spans="1:65" s="15" customFormat="1">
      <c r="B353" s="225"/>
      <c r="C353" s="226"/>
      <c r="D353" s="204" t="s">
        <v>180</v>
      </c>
      <c r="E353" s="227" t="s">
        <v>21</v>
      </c>
      <c r="F353" s="228" t="s">
        <v>1301</v>
      </c>
      <c r="G353" s="226"/>
      <c r="H353" s="227" t="s">
        <v>21</v>
      </c>
      <c r="I353" s="229"/>
      <c r="J353" s="226"/>
      <c r="K353" s="226"/>
      <c r="L353" s="230"/>
      <c r="M353" s="231"/>
      <c r="N353" s="232"/>
      <c r="O353" s="232"/>
      <c r="P353" s="232"/>
      <c r="Q353" s="232"/>
      <c r="R353" s="232"/>
      <c r="S353" s="232"/>
      <c r="T353" s="233"/>
      <c r="AT353" s="234" t="s">
        <v>180</v>
      </c>
      <c r="AU353" s="234" t="s">
        <v>83</v>
      </c>
      <c r="AV353" s="15" t="s">
        <v>81</v>
      </c>
      <c r="AW353" s="15" t="s">
        <v>34</v>
      </c>
      <c r="AX353" s="15" t="s">
        <v>73</v>
      </c>
      <c r="AY353" s="234" t="s">
        <v>172</v>
      </c>
    </row>
    <row r="354" spans="1:65" s="13" customFormat="1">
      <c r="B354" s="202"/>
      <c r="C354" s="203"/>
      <c r="D354" s="204" t="s">
        <v>180</v>
      </c>
      <c r="E354" s="205" t="s">
        <v>21</v>
      </c>
      <c r="F354" s="206" t="s">
        <v>1444</v>
      </c>
      <c r="G354" s="203"/>
      <c r="H354" s="207">
        <v>4.5</v>
      </c>
      <c r="I354" s="208"/>
      <c r="J354" s="203"/>
      <c r="K354" s="203"/>
      <c r="L354" s="209"/>
      <c r="M354" s="210"/>
      <c r="N354" s="211"/>
      <c r="O354" s="211"/>
      <c r="P354" s="211"/>
      <c r="Q354" s="211"/>
      <c r="R354" s="211"/>
      <c r="S354" s="211"/>
      <c r="T354" s="212"/>
      <c r="AT354" s="213" t="s">
        <v>180</v>
      </c>
      <c r="AU354" s="213" t="s">
        <v>83</v>
      </c>
      <c r="AV354" s="13" t="s">
        <v>83</v>
      </c>
      <c r="AW354" s="13" t="s">
        <v>34</v>
      </c>
      <c r="AX354" s="13" t="s">
        <v>73</v>
      </c>
      <c r="AY354" s="213" t="s">
        <v>172</v>
      </c>
    </row>
    <row r="355" spans="1:65" s="15" customFormat="1">
      <c r="B355" s="225"/>
      <c r="C355" s="226"/>
      <c r="D355" s="204" t="s">
        <v>180</v>
      </c>
      <c r="E355" s="227" t="s">
        <v>21</v>
      </c>
      <c r="F355" s="228" t="s">
        <v>1445</v>
      </c>
      <c r="G355" s="226"/>
      <c r="H355" s="227" t="s">
        <v>21</v>
      </c>
      <c r="I355" s="229"/>
      <c r="J355" s="226"/>
      <c r="K355" s="226"/>
      <c r="L355" s="230"/>
      <c r="M355" s="231"/>
      <c r="N355" s="232"/>
      <c r="O355" s="232"/>
      <c r="P355" s="232"/>
      <c r="Q355" s="232"/>
      <c r="R355" s="232"/>
      <c r="S355" s="232"/>
      <c r="T355" s="233"/>
      <c r="AT355" s="234" t="s">
        <v>180</v>
      </c>
      <c r="AU355" s="234" t="s">
        <v>83</v>
      </c>
      <c r="AV355" s="15" t="s">
        <v>81</v>
      </c>
      <c r="AW355" s="15" t="s">
        <v>34</v>
      </c>
      <c r="AX355" s="15" t="s">
        <v>73</v>
      </c>
      <c r="AY355" s="234" t="s">
        <v>172</v>
      </c>
    </row>
    <row r="356" spans="1:65" s="13" customFormat="1">
      <c r="B356" s="202"/>
      <c r="C356" s="203"/>
      <c r="D356" s="204" t="s">
        <v>180</v>
      </c>
      <c r="E356" s="205" t="s">
        <v>21</v>
      </c>
      <c r="F356" s="206" t="s">
        <v>1446</v>
      </c>
      <c r="G356" s="203"/>
      <c r="H356" s="207">
        <v>41.884999999999998</v>
      </c>
      <c r="I356" s="208"/>
      <c r="J356" s="203"/>
      <c r="K356" s="203"/>
      <c r="L356" s="209"/>
      <c r="M356" s="210"/>
      <c r="N356" s="211"/>
      <c r="O356" s="211"/>
      <c r="P356" s="211"/>
      <c r="Q356" s="211"/>
      <c r="R356" s="211"/>
      <c r="S356" s="211"/>
      <c r="T356" s="212"/>
      <c r="AT356" s="213" t="s">
        <v>180</v>
      </c>
      <c r="AU356" s="213" t="s">
        <v>83</v>
      </c>
      <c r="AV356" s="13" t="s">
        <v>83</v>
      </c>
      <c r="AW356" s="13" t="s">
        <v>34</v>
      </c>
      <c r="AX356" s="13" t="s">
        <v>73</v>
      </c>
      <c r="AY356" s="213" t="s">
        <v>172</v>
      </c>
    </row>
    <row r="357" spans="1:65" s="15" customFormat="1">
      <c r="B357" s="225"/>
      <c r="C357" s="226"/>
      <c r="D357" s="204" t="s">
        <v>180</v>
      </c>
      <c r="E357" s="227" t="s">
        <v>21</v>
      </c>
      <c r="F357" s="228" t="s">
        <v>1447</v>
      </c>
      <c r="G357" s="226"/>
      <c r="H357" s="227" t="s">
        <v>21</v>
      </c>
      <c r="I357" s="229"/>
      <c r="J357" s="226"/>
      <c r="K357" s="226"/>
      <c r="L357" s="230"/>
      <c r="M357" s="231"/>
      <c r="N357" s="232"/>
      <c r="O357" s="232"/>
      <c r="P357" s="232"/>
      <c r="Q357" s="232"/>
      <c r="R357" s="232"/>
      <c r="S357" s="232"/>
      <c r="T357" s="233"/>
      <c r="AT357" s="234" t="s">
        <v>180</v>
      </c>
      <c r="AU357" s="234" t="s">
        <v>83</v>
      </c>
      <c r="AV357" s="15" t="s">
        <v>81</v>
      </c>
      <c r="AW357" s="15" t="s">
        <v>34</v>
      </c>
      <c r="AX357" s="15" t="s">
        <v>73</v>
      </c>
      <c r="AY357" s="234" t="s">
        <v>172</v>
      </c>
    </row>
    <row r="358" spans="1:65" s="13" customFormat="1">
      <c r="B358" s="202"/>
      <c r="C358" s="203"/>
      <c r="D358" s="204" t="s">
        <v>180</v>
      </c>
      <c r="E358" s="205" t="s">
        <v>21</v>
      </c>
      <c r="F358" s="206" t="s">
        <v>1448</v>
      </c>
      <c r="G358" s="203"/>
      <c r="H358" s="207">
        <v>6.1280000000000001</v>
      </c>
      <c r="I358" s="208"/>
      <c r="J358" s="203"/>
      <c r="K358" s="203"/>
      <c r="L358" s="209"/>
      <c r="M358" s="210"/>
      <c r="N358" s="211"/>
      <c r="O358" s="211"/>
      <c r="P358" s="211"/>
      <c r="Q358" s="211"/>
      <c r="R358" s="211"/>
      <c r="S358" s="211"/>
      <c r="T358" s="212"/>
      <c r="AT358" s="213" t="s">
        <v>180</v>
      </c>
      <c r="AU358" s="213" t="s">
        <v>83</v>
      </c>
      <c r="AV358" s="13" t="s">
        <v>83</v>
      </c>
      <c r="AW358" s="13" t="s">
        <v>34</v>
      </c>
      <c r="AX358" s="13" t="s">
        <v>73</v>
      </c>
      <c r="AY358" s="213" t="s">
        <v>172</v>
      </c>
    </row>
    <row r="359" spans="1:65" s="14" customFormat="1">
      <c r="B359" s="214"/>
      <c r="C359" s="215"/>
      <c r="D359" s="204" t="s">
        <v>180</v>
      </c>
      <c r="E359" s="216" t="s">
        <v>21</v>
      </c>
      <c r="F359" s="217" t="s">
        <v>182</v>
      </c>
      <c r="G359" s="215"/>
      <c r="H359" s="218">
        <v>52.512999999999998</v>
      </c>
      <c r="I359" s="219"/>
      <c r="J359" s="215"/>
      <c r="K359" s="215"/>
      <c r="L359" s="220"/>
      <c r="M359" s="221"/>
      <c r="N359" s="222"/>
      <c r="O359" s="222"/>
      <c r="P359" s="222"/>
      <c r="Q359" s="222"/>
      <c r="R359" s="222"/>
      <c r="S359" s="222"/>
      <c r="T359" s="223"/>
      <c r="AT359" s="224" t="s">
        <v>180</v>
      </c>
      <c r="AU359" s="224" t="s">
        <v>83</v>
      </c>
      <c r="AV359" s="14" t="s">
        <v>178</v>
      </c>
      <c r="AW359" s="14" t="s">
        <v>34</v>
      </c>
      <c r="AX359" s="14" t="s">
        <v>81</v>
      </c>
      <c r="AY359" s="224" t="s">
        <v>172</v>
      </c>
    </row>
    <row r="360" spans="1:65" s="2" customFormat="1" ht="16.5" customHeight="1">
      <c r="A360" s="35"/>
      <c r="B360" s="36"/>
      <c r="C360" s="235" t="s">
        <v>490</v>
      </c>
      <c r="D360" s="235" t="s">
        <v>416</v>
      </c>
      <c r="E360" s="236" t="s">
        <v>1456</v>
      </c>
      <c r="F360" s="237" t="s">
        <v>1457</v>
      </c>
      <c r="G360" s="238" t="s">
        <v>419</v>
      </c>
      <c r="H360" s="239">
        <v>6.1280000000000001</v>
      </c>
      <c r="I360" s="240"/>
      <c r="J360" s="241">
        <f>ROUND(I360*H360,2)</f>
        <v>0</v>
      </c>
      <c r="K360" s="237" t="s">
        <v>177</v>
      </c>
      <c r="L360" s="242"/>
      <c r="M360" s="243" t="s">
        <v>21</v>
      </c>
      <c r="N360" s="244" t="s">
        <v>44</v>
      </c>
      <c r="O360" s="65"/>
      <c r="P360" s="198">
        <f>O360*H360</f>
        <v>0</v>
      </c>
      <c r="Q360" s="198">
        <v>0</v>
      </c>
      <c r="R360" s="198">
        <f>Q360*H360</f>
        <v>0</v>
      </c>
      <c r="S360" s="198">
        <v>0</v>
      </c>
      <c r="T360" s="199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0" t="s">
        <v>214</v>
      </c>
      <c r="AT360" s="200" t="s">
        <v>416</v>
      </c>
      <c r="AU360" s="200" t="s">
        <v>83</v>
      </c>
      <c r="AY360" s="18" t="s">
        <v>172</v>
      </c>
      <c r="BE360" s="201">
        <f>IF(N360="základní",J360,0)</f>
        <v>0</v>
      </c>
      <c r="BF360" s="201">
        <f>IF(N360="snížená",J360,0)</f>
        <v>0</v>
      </c>
      <c r="BG360" s="201">
        <f>IF(N360="zákl. přenesená",J360,0)</f>
        <v>0</v>
      </c>
      <c r="BH360" s="201">
        <f>IF(N360="sníž. přenesená",J360,0)</f>
        <v>0</v>
      </c>
      <c r="BI360" s="201">
        <f>IF(N360="nulová",J360,0)</f>
        <v>0</v>
      </c>
      <c r="BJ360" s="18" t="s">
        <v>81</v>
      </c>
      <c r="BK360" s="201">
        <f>ROUND(I360*H360,2)</f>
        <v>0</v>
      </c>
      <c r="BL360" s="18" t="s">
        <v>178</v>
      </c>
      <c r="BM360" s="200" t="s">
        <v>1458</v>
      </c>
    </row>
    <row r="361" spans="1:65" s="15" customFormat="1">
      <c r="B361" s="225"/>
      <c r="C361" s="226"/>
      <c r="D361" s="204" t="s">
        <v>180</v>
      </c>
      <c r="E361" s="227" t="s">
        <v>21</v>
      </c>
      <c r="F361" s="228" t="s">
        <v>1447</v>
      </c>
      <c r="G361" s="226"/>
      <c r="H361" s="227" t="s">
        <v>21</v>
      </c>
      <c r="I361" s="229"/>
      <c r="J361" s="226"/>
      <c r="K361" s="226"/>
      <c r="L361" s="230"/>
      <c r="M361" s="231"/>
      <c r="N361" s="232"/>
      <c r="O361" s="232"/>
      <c r="P361" s="232"/>
      <c r="Q361" s="232"/>
      <c r="R361" s="232"/>
      <c r="S361" s="232"/>
      <c r="T361" s="233"/>
      <c r="AT361" s="234" t="s">
        <v>180</v>
      </c>
      <c r="AU361" s="234" t="s">
        <v>83</v>
      </c>
      <c r="AV361" s="15" t="s">
        <v>81</v>
      </c>
      <c r="AW361" s="15" t="s">
        <v>34</v>
      </c>
      <c r="AX361" s="15" t="s">
        <v>73</v>
      </c>
      <c r="AY361" s="234" t="s">
        <v>172</v>
      </c>
    </row>
    <row r="362" spans="1:65" s="13" customFormat="1">
      <c r="B362" s="202"/>
      <c r="C362" s="203"/>
      <c r="D362" s="204" t="s">
        <v>180</v>
      </c>
      <c r="E362" s="205" t="s">
        <v>21</v>
      </c>
      <c r="F362" s="206" t="s">
        <v>1448</v>
      </c>
      <c r="G362" s="203"/>
      <c r="H362" s="207">
        <v>6.1280000000000001</v>
      </c>
      <c r="I362" s="208"/>
      <c r="J362" s="203"/>
      <c r="K362" s="203"/>
      <c r="L362" s="209"/>
      <c r="M362" s="210"/>
      <c r="N362" s="211"/>
      <c r="O362" s="211"/>
      <c r="P362" s="211"/>
      <c r="Q362" s="211"/>
      <c r="R362" s="211"/>
      <c r="S362" s="211"/>
      <c r="T362" s="212"/>
      <c r="AT362" s="213" t="s">
        <v>180</v>
      </c>
      <c r="AU362" s="213" t="s">
        <v>83</v>
      </c>
      <c r="AV362" s="13" t="s">
        <v>83</v>
      </c>
      <c r="AW362" s="13" t="s">
        <v>34</v>
      </c>
      <c r="AX362" s="13" t="s">
        <v>73</v>
      </c>
      <c r="AY362" s="213" t="s">
        <v>172</v>
      </c>
    </row>
    <row r="363" spans="1:65" s="14" customFormat="1">
      <c r="B363" s="214"/>
      <c r="C363" s="215"/>
      <c r="D363" s="204" t="s">
        <v>180</v>
      </c>
      <c r="E363" s="216" t="s">
        <v>21</v>
      </c>
      <c r="F363" s="217" t="s">
        <v>182</v>
      </c>
      <c r="G363" s="215"/>
      <c r="H363" s="218">
        <v>6.1280000000000001</v>
      </c>
      <c r="I363" s="219"/>
      <c r="J363" s="215"/>
      <c r="K363" s="215"/>
      <c r="L363" s="220"/>
      <c r="M363" s="221"/>
      <c r="N363" s="222"/>
      <c r="O363" s="222"/>
      <c r="P363" s="222"/>
      <c r="Q363" s="222"/>
      <c r="R363" s="222"/>
      <c r="S363" s="222"/>
      <c r="T363" s="223"/>
      <c r="AT363" s="224" t="s">
        <v>180</v>
      </c>
      <c r="AU363" s="224" t="s">
        <v>83</v>
      </c>
      <c r="AV363" s="14" t="s">
        <v>178</v>
      </c>
      <c r="AW363" s="14" t="s">
        <v>34</v>
      </c>
      <c r="AX363" s="14" t="s">
        <v>81</v>
      </c>
      <c r="AY363" s="224" t="s">
        <v>172</v>
      </c>
    </row>
    <row r="364" spans="1:65" s="2" customFormat="1" ht="16.5" customHeight="1">
      <c r="A364" s="35"/>
      <c r="B364" s="36"/>
      <c r="C364" s="235" t="s">
        <v>495</v>
      </c>
      <c r="D364" s="235" t="s">
        <v>416</v>
      </c>
      <c r="E364" s="236" t="s">
        <v>417</v>
      </c>
      <c r="F364" s="237" t="s">
        <v>418</v>
      </c>
      <c r="G364" s="238" t="s">
        <v>419</v>
      </c>
      <c r="H364" s="239">
        <v>384.84100000000001</v>
      </c>
      <c r="I364" s="240"/>
      <c r="J364" s="241">
        <f>ROUND(I364*H364,2)</f>
        <v>0</v>
      </c>
      <c r="K364" s="237" t="s">
        <v>177</v>
      </c>
      <c r="L364" s="242"/>
      <c r="M364" s="243" t="s">
        <v>21</v>
      </c>
      <c r="N364" s="244" t="s">
        <v>44</v>
      </c>
      <c r="O364" s="65"/>
      <c r="P364" s="198">
        <f>O364*H364</f>
        <v>0</v>
      </c>
      <c r="Q364" s="198">
        <v>0</v>
      </c>
      <c r="R364" s="198">
        <f>Q364*H364</f>
        <v>0</v>
      </c>
      <c r="S364" s="198">
        <v>0</v>
      </c>
      <c r="T364" s="199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0" t="s">
        <v>214</v>
      </c>
      <c r="AT364" s="200" t="s">
        <v>416</v>
      </c>
      <c r="AU364" s="200" t="s">
        <v>83</v>
      </c>
      <c r="AY364" s="18" t="s">
        <v>172</v>
      </c>
      <c r="BE364" s="201">
        <f>IF(N364="základní",J364,0)</f>
        <v>0</v>
      </c>
      <c r="BF364" s="201">
        <f>IF(N364="snížená",J364,0)</f>
        <v>0</v>
      </c>
      <c r="BG364" s="201">
        <f>IF(N364="zákl. přenesená",J364,0)</f>
        <v>0</v>
      </c>
      <c r="BH364" s="201">
        <f>IF(N364="sníž. přenesená",J364,0)</f>
        <v>0</v>
      </c>
      <c r="BI364" s="201">
        <f>IF(N364="nulová",J364,0)</f>
        <v>0</v>
      </c>
      <c r="BJ364" s="18" t="s">
        <v>81</v>
      </c>
      <c r="BK364" s="201">
        <f>ROUND(I364*H364,2)</f>
        <v>0</v>
      </c>
      <c r="BL364" s="18" t="s">
        <v>178</v>
      </c>
      <c r="BM364" s="200" t="s">
        <v>1459</v>
      </c>
    </row>
    <row r="365" spans="1:65" s="15" customFormat="1">
      <c r="B365" s="225"/>
      <c r="C365" s="226"/>
      <c r="D365" s="204" t="s">
        <v>180</v>
      </c>
      <c r="E365" s="227" t="s">
        <v>21</v>
      </c>
      <c r="F365" s="228" t="s">
        <v>1430</v>
      </c>
      <c r="G365" s="226"/>
      <c r="H365" s="227" t="s">
        <v>21</v>
      </c>
      <c r="I365" s="229"/>
      <c r="J365" s="226"/>
      <c r="K365" s="226"/>
      <c r="L365" s="230"/>
      <c r="M365" s="231"/>
      <c r="N365" s="232"/>
      <c r="O365" s="232"/>
      <c r="P365" s="232"/>
      <c r="Q365" s="232"/>
      <c r="R365" s="232"/>
      <c r="S365" s="232"/>
      <c r="T365" s="233"/>
      <c r="AT365" s="234" t="s">
        <v>180</v>
      </c>
      <c r="AU365" s="234" t="s">
        <v>83</v>
      </c>
      <c r="AV365" s="15" t="s">
        <v>81</v>
      </c>
      <c r="AW365" s="15" t="s">
        <v>34</v>
      </c>
      <c r="AX365" s="15" t="s">
        <v>73</v>
      </c>
      <c r="AY365" s="234" t="s">
        <v>172</v>
      </c>
    </row>
    <row r="366" spans="1:65" s="13" customFormat="1">
      <c r="B366" s="202"/>
      <c r="C366" s="203"/>
      <c r="D366" s="204" t="s">
        <v>180</v>
      </c>
      <c r="E366" s="205" t="s">
        <v>21</v>
      </c>
      <c r="F366" s="206" t="s">
        <v>1431</v>
      </c>
      <c r="G366" s="203"/>
      <c r="H366" s="207">
        <v>384.84100000000001</v>
      </c>
      <c r="I366" s="208"/>
      <c r="J366" s="203"/>
      <c r="K366" s="203"/>
      <c r="L366" s="209"/>
      <c r="M366" s="210"/>
      <c r="N366" s="211"/>
      <c r="O366" s="211"/>
      <c r="P366" s="211"/>
      <c r="Q366" s="211"/>
      <c r="R366" s="211"/>
      <c r="S366" s="211"/>
      <c r="T366" s="212"/>
      <c r="AT366" s="213" t="s">
        <v>180</v>
      </c>
      <c r="AU366" s="213" t="s">
        <v>83</v>
      </c>
      <c r="AV366" s="13" t="s">
        <v>83</v>
      </c>
      <c r="AW366" s="13" t="s">
        <v>34</v>
      </c>
      <c r="AX366" s="13" t="s">
        <v>73</v>
      </c>
      <c r="AY366" s="213" t="s">
        <v>172</v>
      </c>
    </row>
    <row r="367" spans="1:65" s="14" customFormat="1">
      <c r="B367" s="214"/>
      <c r="C367" s="215"/>
      <c r="D367" s="204" t="s">
        <v>180</v>
      </c>
      <c r="E367" s="216" t="s">
        <v>21</v>
      </c>
      <c r="F367" s="217" t="s">
        <v>182</v>
      </c>
      <c r="G367" s="215"/>
      <c r="H367" s="218">
        <v>384.84100000000001</v>
      </c>
      <c r="I367" s="219"/>
      <c r="J367" s="215"/>
      <c r="K367" s="215"/>
      <c r="L367" s="220"/>
      <c r="M367" s="221"/>
      <c r="N367" s="222"/>
      <c r="O367" s="222"/>
      <c r="P367" s="222"/>
      <c r="Q367" s="222"/>
      <c r="R367" s="222"/>
      <c r="S367" s="222"/>
      <c r="T367" s="223"/>
      <c r="AT367" s="224" t="s">
        <v>180</v>
      </c>
      <c r="AU367" s="224" t="s">
        <v>83</v>
      </c>
      <c r="AV367" s="14" t="s">
        <v>178</v>
      </c>
      <c r="AW367" s="14" t="s">
        <v>34</v>
      </c>
      <c r="AX367" s="14" t="s">
        <v>81</v>
      </c>
      <c r="AY367" s="224" t="s">
        <v>172</v>
      </c>
    </row>
    <row r="368" spans="1:65" s="2" customFormat="1" ht="16.5" customHeight="1">
      <c r="A368" s="35"/>
      <c r="B368" s="36"/>
      <c r="C368" s="235" t="s">
        <v>500</v>
      </c>
      <c r="D368" s="235" t="s">
        <v>416</v>
      </c>
      <c r="E368" s="236" t="s">
        <v>1460</v>
      </c>
      <c r="F368" s="237" t="s">
        <v>1461</v>
      </c>
      <c r="G368" s="238" t="s">
        <v>419</v>
      </c>
      <c r="H368" s="239">
        <v>176.489</v>
      </c>
      <c r="I368" s="240"/>
      <c r="J368" s="241">
        <f>ROUND(I368*H368,2)</f>
        <v>0</v>
      </c>
      <c r="K368" s="237" t="s">
        <v>177</v>
      </c>
      <c r="L368" s="242"/>
      <c r="M368" s="243" t="s">
        <v>21</v>
      </c>
      <c r="N368" s="244" t="s">
        <v>44</v>
      </c>
      <c r="O368" s="65"/>
      <c r="P368" s="198">
        <f>O368*H368</f>
        <v>0</v>
      </c>
      <c r="Q368" s="198">
        <v>0</v>
      </c>
      <c r="R368" s="198">
        <f>Q368*H368</f>
        <v>0</v>
      </c>
      <c r="S368" s="198">
        <v>0</v>
      </c>
      <c r="T368" s="199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00" t="s">
        <v>214</v>
      </c>
      <c r="AT368" s="200" t="s">
        <v>416</v>
      </c>
      <c r="AU368" s="200" t="s">
        <v>83</v>
      </c>
      <c r="AY368" s="18" t="s">
        <v>172</v>
      </c>
      <c r="BE368" s="201">
        <f>IF(N368="základní",J368,0)</f>
        <v>0</v>
      </c>
      <c r="BF368" s="201">
        <f>IF(N368="snížená",J368,0)</f>
        <v>0</v>
      </c>
      <c r="BG368" s="201">
        <f>IF(N368="zákl. přenesená",J368,0)</f>
        <v>0</v>
      </c>
      <c r="BH368" s="201">
        <f>IF(N368="sníž. přenesená",J368,0)</f>
        <v>0</v>
      </c>
      <c r="BI368" s="201">
        <f>IF(N368="nulová",J368,0)</f>
        <v>0</v>
      </c>
      <c r="BJ368" s="18" t="s">
        <v>81</v>
      </c>
      <c r="BK368" s="201">
        <f>ROUND(I368*H368,2)</f>
        <v>0</v>
      </c>
      <c r="BL368" s="18" t="s">
        <v>178</v>
      </c>
      <c r="BM368" s="200" t="s">
        <v>1462</v>
      </c>
    </row>
    <row r="369" spans="1:65" s="15" customFormat="1">
      <c r="B369" s="225"/>
      <c r="C369" s="226"/>
      <c r="D369" s="204" t="s">
        <v>180</v>
      </c>
      <c r="E369" s="227" t="s">
        <v>21</v>
      </c>
      <c r="F369" s="228" t="s">
        <v>1432</v>
      </c>
      <c r="G369" s="226"/>
      <c r="H369" s="227" t="s">
        <v>21</v>
      </c>
      <c r="I369" s="229"/>
      <c r="J369" s="226"/>
      <c r="K369" s="226"/>
      <c r="L369" s="230"/>
      <c r="M369" s="231"/>
      <c r="N369" s="232"/>
      <c r="O369" s="232"/>
      <c r="P369" s="232"/>
      <c r="Q369" s="232"/>
      <c r="R369" s="232"/>
      <c r="S369" s="232"/>
      <c r="T369" s="233"/>
      <c r="AT369" s="234" t="s">
        <v>180</v>
      </c>
      <c r="AU369" s="234" t="s">
        <v>83</v>
      </c>
      <c r="AV369" s="15" t="s">
        <v>81</v>
      </c>
      <c r="AW369" s="15" t="s">
        <v>34</v>
      </c>
      <c r="AX369" s="15" t="s">
        <v>73</v>
      </c>
      <c r="AY369" s="234" t="s">
        <v>172</v>
      </c>
    </row>
    <row r="370" spans="1:65" s="13" customFormat="1">
      <c r="B370" s="202"/>
      <c r="C370" s="203"/>
      <c r="D370" s="204" t="s">
        <v>180</v>
      </c>
      <c r="E370" s="205" t="s">
        <v>21</v>
      </c>
      <c r="F370" s="206" t="s">
        <v>1433</v>
      </c>
      <c r="G370" s="203"/>
      <c r="H370" s="207">
        <v>36.215000000000003</v>
      </c>
      <c r="I370" s="208"/>
      <c r="J370" s="203"/>
      <c r="K370" s="203"/>
      <c r="L370" s="209"/>
      <c r="M370" s="210"/>
      <c r="N370" s="211"/>
      <c r="O370" s="211"/>
      <c r="P370" s="211"/>
      <c r="Q370" s="211"/>
      <c r="R370" s="211"/>
      <c r="S370" s="211"/>
      <c r="T370" s="212"/>
      <c r="AT370" s="213" t="s">
        <v>180</v>
      </c>
      <c r="AU370" s="213" t="s">
        <v>83</v>
      </c>
      <c r="AV370" s="13" t="s">
        <v>83</v>
      </c>
      <c r="AW370" s="13" t="s">
        <v>34</v>
      </c>
      <c r="AX370" s="13" t="s">
        <v>73</v>
      </c>
      <c r="AY370" s="213" t="s">
        <v>172</v>
      </c>
    </row>
    <row r="371" spans="1:65" s="15" customFormat="1">
      <c r="B371" s="225"/>
      <c r="C371" s="226"/>
      <c r="D371" s="204" t="s">
        <v>180</v>
      </c>
      <c r="E371" s="227" t="s">
        <v>21</v>
      </c>
      <c r="F371" s="228" t="s">
        <v>1442</v>
      </c>
      <c r="G371" s="226"/>
      <c r="H371" s="227" t="s">
        <v>21</v>
      </c>
      <c r="I371" s="229"/>
      <c r="J371" s="226"/>
      <c r="K371" s="226"/>
      <c r="L371" s="230"/>
      <c r="M371" s="231"/>
      <c r="N371" s="232"/>
      <c r="O371" s="232"/>
      <c r="P371" s="232"/>
      <c r="Q371" s="232"/>
      <c r="R371" s="232"/>
      <c r="S371" s="232"/>
      <c r="T371" s="233"/>
      <c r="AT371" s="234" t="s">
        <v>180</v>
      </c>
      <c r="AU371" s="234" t="s">
        <v>83</v>
      </c>
      <c r="AV371" s="15" t="s">
        <v>81</v>
      </c>
      <c r="AW371" s="15" t="s">
        <v>34</v>
      </c>
      <c r="AX371" s="15" t="s">
        <v>73</v>
      </c>
      <c r="AY371" s="234" t="s">
        <v>172</v>
      </c>
    </row>
    <row r="372" spans="1:65" s="13" customFormat="1">
      <c r="B372" s="202"/>
      <c r="C372" s="203"/>
      <c r="D372" s="204" t="s">
        <v>180</v>
      </c>
      <c r="E372" s="205" t="s">
        <v>21</v>
      </c>
      <c r="F372" s="206" t="s">
        <v>1443</v>
      </c>
      <c r="G372" s="203"/>
      <c r="H372" s="207">
        <v>140.274</v>
      </c>
      <c r="I372" s="208"/>
      <c r="J372" s="203"/>
      <c r="K372" s="203"/>
      <c r="L372" s="209"/>
      <c r="M372" s="210"/>
      <c r="N372" s="211"/>
      <c r="O372" s="211"/>
      <c r="P372" s="211"/>
      <c r="Q372" s="211"/>
      <c r="R372" s="211"/>
      <c r="S372" s="211"/>
      <c r="T372" s="212"/>
      <c r="AT372" s="213" t="s">
        <v>180</v>
      </c>
      <c r="AU372" s="213" t="s">
        <v>83</v>
      </c>
      <c r="AV372" s="13" t="s">
        <v>83</v>
      </c>
      <c r="AW372" s="13" t="s">
        <v>34</v>
      </c>
      <c r="AX372" s="13" t="s">
        <v>73</v>
      </c>
      <c r="AY372" s="213" t="s">
        <v>172</v>
      </c>
    </row>
    <row r="373" spans="1:65" s="14" customFormat="1">
      <c r="B373" s="214"/>
      <c r="C373" s="215"/>
      <c r="D373" s="204" t="s">
        <v>180</v>
      </c>
      <c r="E373" s="216" t="s">
        <v>21</v>
      </c>
      <c r="F373" s="217" t="s">
        <v>182</v>
      </c>
      <c r="G373" s="215"/>
      <c r="H373" s="218">
        <v>176.489</v>
      </c>
      <c r="I373" s="219"/>
      <c r="J373" s="215"/>
      <c r="K373" s="215"/>
      <c r="L373" s="220"/>
      <c r="M373" s="221"/>
      <c r="N373" s="222"/>
      <c r="O373" s="222"/>
      <c r="P373" s="222"/>
      <c r="Q373" s="222"/>
      <c r="R373" s="222"/>
      <c r="S373" s="222"/>
      <c r="T373" s="223"/>
      <c r="AT373" s="224" t="s">
        <v>180</v>
      </c>
      <c r="AU373" s="224" t="s">
        <v>83</v>
      </c>
      <c r="AV373" s="14" t="s">
        <v>178</v>
      </c>
      <c r="AW373" s="14" t="s">
        <v>34</v>
      </c>
      <c r="AX373" s="14" t="s">
        <v>81</v>
      </c>
      <c r="AY373" s="224" t="s">
        <v>172</v>
      </c>
    </row>
    <row r="374" spans="1:65" s="12" customFormat="1" ht="22.9" customHeight="1">
      <c r="B374" s="173"/>
      <c r="C374" s="174"/>
      <c r="D374" s="175" t="s">
        <v>72</v>
      </c>
      <c r="E374" s="187" t="s">
        <v>922</v>
      </c>
      <c r="F374" s="187" t="s">
        <v>923</v>
      </c>
      <c r="G374" s="174"/>
      <c r="H374" s="174"/>
      <c r="I374" s="177"/>
      <c r="J374" s="188">
        <f>BK374</f>
        <v>0</v>
      </c>
      <c r="K374" s="174"/>
      <c r="L374" s="179"/>
      <c r="M374" s="180"/>
      <c r="N374" s="181"/>
      <c r="O374" s="181"/>
      <c r="P374" s="182">
        <f>P375</f>
        <v>0</v>
      </c>
      <c r="Q374" s="181"/>
      <c r="R374" s="182">
        <f>R375</f>
        <v>0</v>
      </c>
      <c r="S374" s="181"/>
      <c r="T374" s="183">
        <f>T375</f>
        <v>0</v>
      </c>
      <c r="AR374" s="184" t="s">
        <v>81</v>
      </c>
      <c r="AT374" s="185" t="s">
        <v>72</v>
      </c>
      <c r="AU374" s="185" t="s">
        <v>81</v>
      </c>
      <c r="AY374" s="184" t="s">
        <v>172</v>
      </c>
      <c r="BK374" s="186">
        <f>BK375</f>
        <v>0</v>
      </c>
    </row>
    <row r="375" spans="1:65" s="2" customFormat="1" ht="24" customHeight="1">
      <c r="A375" s="35"/>
      <c r="B375" s="36"/>
      <c r="C375" s="189" t="s">
        <v>506</v>
      </c>
      <c r="D375" s="189" t="s">
        <v>174</v>
      </c>
      <c r="E375" s="190" t="s">
        <v>1463</v>
      </c>
      <c r="F375" s="191" t="s">
        <v>1464</v>
      </c>
      <c r="G375" s="192" t="s">
        <v>419</v>
      </c>
      <c r="H375" s="193">
        <v>642.34900000000005</v>
      </c>
      <c r="I375" s="194"/>
      <c r="J375" s="195">
        <f>ROUND(I375*H375,2)</f>
        <v>0</v>
      </c>
      <c r="K375" s="191" t="s">
        <v>177</v>
      </c>
      <c r="L375" s="40"/>
      <c r="M375" s="248" t="s">
        <v>21</v>
      </c>
      <c r="N375" s="249" t="s">
        <v>44</v>
      </c>
      <c r="O375" s="250"/>
      <c r="P375" s="251">
        <f>O375*H375</f>
        <v>0</v>
      </c>
      <c r="Q375" s="251">
        <v>0</v>
      </c>
      <c r="R375" s="251">
        <f>Q375*H375</f>
        <v>0</v>
      </c>
      <c r="S375" s="251">
        <v>0</v>
      </c>
      <c r="T375" s="252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0" t="s">
        <v>178</v>
      </c>
      <c r="AT375" s="200" t="s">
        <v>174</v>
      </c>
      <c r="AU375" s="200" t="s">
        <v>83</v>
      </c>
      <c r="AY375" s="18" t="s">
        <v>172</v>
      </c>
      <c r="BE375" s="201">
        <f>IF(N375="základní",J375,0)</f>
        <v>0</v>
      </c>
      <c r="BF375" s="201">
        <f>IF(N375="snížená",J375,0)</f>
        <v>0</v>
      </c>
      <c r="BG375" s="201">
        <f>IF(N375="zákl. přenesená",J375,0)</f>
        <v>0</v>
      </c>
      <c r="BH375" s="201">
        <f>IF(N375="sníž. přenesená",J375,0)</f>
        <v>0</v>
      </c>
      <c r="BI375" s="201">
        <f>IF(N375="nulová",J375,0)</f>
        <v>0</v>
      </c>
      <c r="BJ375" s="18" t="s">
        <v>81</v>
      </c>
      <c r="BK375" s="201">
        <f>ROUND(I375*H375,2)</f>
        <v>0</v>
      </c>
      <c r="BL375" s="18" t="s">
        <v>178</v>
      </c>
      <c r="BM375" s="200" t="s">
        <v>1465</v>
      </c>
    </row>
    <row r="376" spans="1:65" s="2" customFormat="1" ht="6.95" customHeight="1">
      <c r="A376" s="35"/>
      <c r="B376" s="48"/>
      <c r="C376" s="49"/>
      <c r="D376" s="49"/>
      <c r="E376" s="49"/>
      <c r="F376" s="49"/>
      <c r="G376" s="49"/>
      <c r="H376" s="49"/>
      <c r="I376" s="138"/>
      <c r="J376" s="49"/>
      <c r="K376" s="49"/>
      <c r="L376" s="40"/>
      <c r="M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</row>
  </sheetData>
  <sheetProtection algorithmName="SHA-512" hashValue="uJcSVwSEzScOklTgVdojygJUPdK4xMZm1o2r67nBpQvCnj07OiRaMDNeEMzVlx41jBwftufo+0uVe/u8wdR5qQ==" saltValue="wx5wLIYdmpFwGmn9gLiqKIPyCmnc72cKeBWlpOUlbQgRbQczQHCtH9I/co2V775b/8EmuDaDYsJLa1WPwJRecg==" spinCount="100000" sheet="1" objects="1" scenarios="1" formatColumns="0" formatRows="0" autoFilter="0"/>
  <autoFilter ref="C84:K375" xr:uid="{00000000-0009-0000-0000-000009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98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112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1"/>
      <c r="AT3" s="18" t="s">
        <v>83</v>
      </c>
    </row>
    <row r="4" spans="1:46" s="1" customFormat="1" ht="24.95" customHeight="1">
      <c r="B4" s="21"/>
      <c r="D4" s="107" t="s">
        <v>119</v>
      </c>
      <c r="I4" s="102"/>
      <c r="L4" s="21"/>
      <c r="M4" s="108" t="s">
        <v>10</v>
      </c>
      <c r="AT4" s="18" t="s">
        <v>4</v>
      </c>
    </row>
    <row r="5" spans="1:46" s="1" customFormat="1" ht="6.95" customHeight="1">
      <c r="B5" s="21"/>
      <c r="I5" s="102"/>
      <c r="L5" s="21"/>
    </row>
    <row r="6" spans="1:46" s="1" customFormat="1" ht="12" customHeight="1">
      <c r="B6" s="21"/>
      <c r="D6" s="109" t="s">
        <v>16</v>
      </c>
      <c r="I6" s="102"/>
      <c r="L6" s="21"/>
    </row>
    <row r="7" spans="1:46" s="1" customFormat="1" ht="16.5" customHeight="1">
      <c r="B7" s="21"/>
      <c r="E7" s="377" t="str">
        <f>'Rekapitulace stavby'!K6</f>
        <v>Zásobování obce Oleško pitnou vodou</v>
      </c>
      <c r="F7" s="378"/>
      <c r="G7" s="378"/>
      <c r="H7" s="378"/>
      <c r="I7" s="102"/>
      <c r="L7" s="21"/>
    </row>
    <row r="8" spans="1:46" s="2" customFormat="1" ht="12" customHeight="1">
      <c r="A8" s="35"/>
      <c r="B8" s="40"/>
      <c r="C8" s="35"/>
      <c r="D8" s="109" t="s">
        <v>130</v>
      </c>
      <c r="E8" s="35"/>
      <c r="F8" s="35"/>
      <c r="G8" s="35"/>
      <c r="H8" s="35"/>
      <c r="I8" s="110"/>
      <c r="J8" s="35"/>
      <c r="K8" s="35"/>
      <c r="L8" s="11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9" t="s">
        <v>1466</v>
      </c>
      <c r="F9" s="380"/>
      <c r="G9" s="380"/>
      <c r="H9" s="380"/>
      <c r="I9" s="110"/>
      <c r="J9" s="35"/>
      <c r="K9" s="35"/>
      <c r="L9" s="11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110"/>
      <c r="J10" s="35"/>
      <c r="K10" s="35"/>
      <c r="L10" s="11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9" t="s">
        <v>18</v>
      </c>
      <c r="E11" s="35"/>
      <c r="F11" s="112" t="s">
        <v>108</v>
      </c>
      <c r="G11" s="35"/>
      <c r="H11" s="35"/>
      <c r="I11" s="113" t="s">
        <v>20</v>
      </c>
      <c r="J11" s="112" t="s">
        <v>21</v>
      </c>
      <c r="K11" s="35"/>
      <c r="L11" s="11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9" t="s">
        <v>22</v>
      </c>
      <c r="E12" s="35"/>
      <c r="F12" s="112" t="s">
        <v>23</v>
      </c>
      <c r="G12" s="35"/>
      <c r="H12" s="35"/>
      <c r="I12" s="113" t="s">
        <v>24</v>
      </c>
      <c r="J12" s="114" t="str">
        <f>'Rekapitulace stavby'!AN8</f>
        <v>16. 10. 2019</v>
      </c>
      <c r="K12" s="35"/>
      <c r="L12" s="11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10"/>
      <c r="J13" s="35"/>
      <c r="K13" s="35"/>
      <c r="L13" s="11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9" t="s">
        <v>26</v>
      </c>
      <c r="E14" s="35"/>
      <c r="F14" s="35"/>
      <c r="G14" s="35"/>
      <c r="H14" s="35"/>
      <c r="I14" s="113" t="s">
        <v>27</v>
      </c>
      <c r="J14" s="112" t="s">
        <v>21</v>
      </c>
      <c r="K14" s="35"/>
      <c r="L14" s="11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2" t="s">
        <v>28</v>
      </c>
      <c r="F15" s="35"/>
      <c r="G15" s="35"/>
      <c r="H15" s="35"/>
      <c r="I15" s="113" t="s">
        <v>29</v>
      </c>
      <c r="J15" s="112" t="s">
        <v>21</v>
      </c>
      <c r="K15" s="35"/>
      <c r="L15" s="11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10"/>
      <c r="J16" s="35"/>
      <c r="K16" s="35"/>
      <c r="L16" s="11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9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11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81" t="str">
        <f>'Rekapitulace stavby'!E14</f>
        <v>Vyplň údaj</v>
      </c>
      <c r="F18" s="382"/>
      <c r="G18" s="382"/>
      <c r="H18" s="382"/>
      <c r="I18" s="113" t="s">
        <v>29</v>
      </c>
      <c r="J18" s="31" t="str">
        <f>'Rekapitulace stavby'!AN14</f>
        <v>Vyplň údaj</v>
      </c>
      <c r="K18" s="35"/>
      <c r="L18" s="11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10"/>
      <c r="J19" s="35"/>
      <c r="K19" s="35"/>
      <c r="L19" s="11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9" t="s">
        <v>32</v>
      </c>
      <c r="E20" s="35"/>
      <c r="F20" s="35"/>
      <c r="G20" s="35"/>
      <c r="H20" s="35"/>
      <c r="I20" s="113" t="s">
        <v>27</v>
      </c>
      <c r="J20" s="112" t="s">
        <v>21</v>
      </c>
      <c r="K20" s="35"/>
      <c r="L20" s="11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2" t="s">
        <v>33</v>
      </c>
      <c r="F21" s="35"/>
      <c r="G21" s="35"/>
      <c r="H21" s="35"/>
      <c r="I21" s="113" t="s">
        <v>29</v>
      </c>
      <c r="J21" s="112" t="s">
        <v>21</v>
      </c>
      <c r="K21" s="35"/>
      <c r="L21" s="11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10"/>
      <c r="J22" s="35"/>
      <c r="K22" s="35"/>
      <c r="L22" s="11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9" t="s">
        <v>35</v>
      </c>
      <c r="E23" s="35"/>
      <c r="F23" s="35"/>
      <c r="G23" s="35"/>
      <c r="H23" s="35"/>
      <c r="I23" s="113" t="s">
        <v>27</v>
      </c>
      <c r="J23" s="112" t="str">
        <f>IF('Rekapitulace stavby'!AN19="","",'Rekapitulace stavby'!AN19)</f>
        <v/>
      </c>
      <c r="K23" s="35"/>
      <c r="L23" s="11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2" t="str">
        <f>IF('Rekapitulace stavby'!E20="","",'Rekapitulace stavby'!E20)</f>
        <v xml:space="preserve"> </v>
      </c>
      <c r="F24" s="35"/>
      <c r="G24" s="35"/>
      <c r="H24" s="35"/>
      <c r="I24" s="113" t="s">
        <v>29</v>
      </c>
      <c r="J24" s="112" t="str">
        <f>IF('Rekapitulace stavby'!AN20="","",'Rekapitulace stavby'!AN20)</f>
        <v/>
      </c>
      <c r="K24" s="35"/>
      <c r="L24" s="11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10"/>
      <c r="J25" s="35"/>
      <c r="K25" s="35"/>
      <c r="L25" s="111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9" t="s">
        <v>37</v>
      </c>
      <c r="E26" s="35"/>
      <c r="F26" s="35"/>
      <c r="G26" s="35"/>
      <c r="H26" s="35"/>
      <c r="I26" s="110"/>
      <c r="J26" s="35"/>
      <c r="K26" s="35"/>
      <c r="L26" s="11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63.75" customHeight="1">
      <c r="A27" s="115"/>
      <c r="B27" s="116"/>
      <c r="C27" s="115"/>
      <c r="D27" s="115"/>
      <c r="E27" s="383" t="s">
        <v>142</v>
      </c>
      <c r="F27" s="383"/>
      <c r="G27" s="383"/>
      <c r="H27" s="383"/>
      <c r="I27" s="117"/>
      <c r="J27" s="115"/>
      <c r="K27" s="115"/>
      <c r="L27" s="118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10"/>
      <c r="J28" s="35"/>
      <c r="K28" s="35"/>
      <c r="L28" s="11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20"/>
      <c r="J29" s="119"/>
      <c r="K29" s="119"/>
      <c r="L29" s="111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39</v>
      </c>
      <c r="E30" s="35"/>
      <c r="F30" s="35"/>
      <c r="G30" s="35"/>
      <c r="H30" s="35"/>
      <c r="I30" s="110"/>
      <c r="J30" s="122">
        <f>ROUND(J80, 2)</f>
        <v>0</v>
      </c>
      <c r="K30" s="35"/>
      <c r="L30" s="111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20"/>
      <c r="J31" s="119"/>
      <c r="K31" s="119"/>
      <c r="L31" s="11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41</v>
      </c>
      <c r="G32" s="35"/>
      <c r="H32" s="35"/>
      <c r="I32" s="124" t="s">
        <v>40</v>
      </c>
      <c r="J32" s="123" t="s">
        <v>42</v>
      </c>
      <c r="K32" s="35"/>
      <c r="L32" s="11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5" t="s">
        <v>43</v>
      </c>
      <c r="E33" s="109" t="s">
        <v>44</v>
      </c>
      <c r="F33" s="126">
        <f>ROUND((SUM(BE80:BE97)),  2)</f>
        <v>0</v>
      </c>
      <c r="G33" s="35"/>
      <c r="H33" s="35"/>
      <c r="I33" s="127">
        <v>0.21</v>
      </c>
      <c r="J33" s="126">
        <f>ROUND(((SUM(BE80:BE97))*I33),  2)</f>
        <v>0</v>
      </c>
      <c r="K33" s="35"/>
      <c r="L33" s="111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9" t="s">
        <v>45</v>
      </c>
      <c r="F34" s="126">
        <f>ROUND((SUM(BF80:BF97)),  2)</f>
        <v>0</v>
      </c>
      <c r="G34" s="35"/>
      <c r="H34" s="35"/>
      <c r="I34" s="127">
        <v>0.15</v>
      </c>
      <c r="J34" s="126">
        <f>ROUND(((SUM(BF80:BF97))*I34),  2)</f>
        <v>0</v>
      </c>
      <c r="K34" s="35"/>
      <c r="L34" s="11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9" t="s">
        <v>46</v>
      </c>
      <c r="F35" s="126">
        <f>ROUND((SUM(BG80:BG97)),  2)</f>
        <v>0</v>
      </c>
      <c r="G35" s="35"/>
      <c r="H35" s="35"/>
      <c r="I35" s="127">
        <v>0.21</v>
      </c>
      <c r="J35" s="126">
        <f>0</f>
        <v>0</v>
      </c>
      <c r="K35" s="35"/>
      <c r="L35" s="11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9" t="s">
        <v>47</v>
      </c>
      <c r="F36" s="126">
        <f>ROUND((SUM(BH80:BH97)),  2)</f>
        <v>0</v>
      </c>
      <c r="G36" s="35"/>
      <c r="H36" s="35"/>
      <c r="I36" s="127">
        <v>0.15</v>
      </c>
      <c r="J36" s="126">
        <f>0</f>
        <v>0</v>
      </c>
      <c r="K36" s="35"/>
      <c r="L36" s="11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48</v>
      </c>
      <c r="F37" s="126">
        <f>ROUND((SUM(BI80:BI97)),  2)</f>
        <v>0</v>
      </c>
      <c r="G37" s="35"/>
      <c r="H37" s="35"/>
      <c r="I37" s="127">
        <v>0</v>
      </c>
      <c r="J37" s="126">
        <f>0</f>
        <v>0</v>
      </c>
      <c r="K37" s="35"/>
      <c r="L37" s="11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10"/>
      <c r="J38" s="35"/>
      <c r="K38" s="35"/>
      <c r="L38" s="11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8"/>
      <c r="D39" s="129" t="s">
        <v>49</v>
      </c>
      <c r="E39" s="130"/>
      <c r="F39" s="130"/>
      <c r="G39" s="131" t="s">
        <v>50</v>
      </c>
      <c r="H39" s="132" t="s">
        <v>51</v>
      </c>
      <c r="I39" s="133"/>
      <c r="J39" s="134">
        <f>SUM(J30:J37)</f>
        <v>0</v>
      </c>
      <c r="K39" s="135"/>
      <c r="L39" s="111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6"/>
      <c r="C40" s="137"/>
      <c r="D40" s="137"/>
      <c r="E40" s="137"/>
      <c r="F40" s="137"/>
      <c r="G40" s="137"/>
      <c r="H40" s="137"/>
      <c r="I40" s="138"/>
      <c r="J40" s="137"/>
      <c r="K40" s="137"/>
      <c r="L40" s="111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9"/>
      <c r="C44" s="140"/>
      <c r="D44" s="140"/>
      <c r="E44" s="140"/>
      <c r="F44" s="140"/>
      <c r="G44" s="140"/>
      <c r="H44" s="140"/>
      <c r="I44" s="141"/>
      <c r="J44" s="140"/>
      <c r="K44" s="140"/>
      <c r="L44" s="111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143</v>
      </c>
      <c r="D45" s="37"/>
      <c r="E45" s="37"/>
      <c r="F45" s="37"/>
      <c r="G45" s="37"/>
      <c r="H45" s="37"/>
      <c r="I45" s="110"/>
      <c r="J45" s="37"/>
      <c r="K45" s="37"/>
      <c r="L45" s="111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110"/>
      <c r="J46" s="37"/>
      <c r="K46" s="37"/>
      <c r="L46" s="111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110"/>
      <c r="J47" s="37"/>
      <c r="K47" s="37"/>
      <c r="L47" s="111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75" t="str">
        <f>E7</f>
        <v>Zásobování obce Oleško pitnou vodou</v>
      </c>
      <c r="F48" s="376"/>
      <c r="G48" s="376"/>
      <c r="H48" s="376"/>
      <c r="I48" s="110"/>
      <c r="J48" s="37"/>
      <c r="K48" s="37"/>
      <c r="L48" s="11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130</v>
      </c>
      <c r="D49" s="37"/>
      <c r="E49" s="37"/>
      <c r="F49" s="37"/>
      <c r="G49" s="37"/>
      <c r="H49" s="37"/>
      <c r="I49" s="110"/>
      <c r="J49" s="37"/>
      <c r="K49" s="37"/>
      <c r="L49" s="111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53" t="str">
        <f>E9</f>
        <v>10 - VRN + ON</v>
      </c>
      <c r="F50" s="374"/>
      <c r="G50" s="374"/>
      <c r="H50" s="374"/>
      <c r="I50" s="110"/>
      <c r="J50" s="37"/>
      <c r="K50" s="37"/>
      <c r="L50" s="111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110"/>
      <c r="J51" s="37"/>
      <c r="K51" s="37"/>
      <c r="L51" s="111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Oleško</v>
      </c>
      <c r="G52" s="37"/>
      <c r="H52" s="37"/>
      <c r="I52" s="113" t="s">
        <v>24</v>
      </c>
      <c r="J52" s="60" t="str">
        <f>IF(J12="","",J12)</f>
        <v>16. 10. 2019</v>
      </c>
      <c r="K52" s="37"/>
      <c r="L52" s="111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110"/>
      <c r="J53" s="37"/>
      <c r="K53" s="37"/>
      <c r="L53" s="111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7.95" customHeight="1">
      <c r="A54" s="35"/>
      <c r="B54" s="36"/>
      <c r="C54" s="30" t="s">
        <v>26</v>
      </c>
      <c r="D54" s="37"/>
      <c r="E54" s="37"/>
      <c r="F54" s="28" t="str">
        <f>E15</f>
        <v>Obec Oleško</v>
      </c>
      <c r="G54" s="37"/>
      <c r="H54" s="37"/>
      <c r="I54" s="113" t="s">
        <v>32</v>
      </c>
      <c r="J54" s="33" t="str">
        <f>E21</f>
        <v>SVIS UL, spol. s.r.o.</v>
      </c>
      <c r="K54" s="37"/>
      <c r="L54" s="11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113" t="s">
        <v>35</v>
      </c>
      <c r="J55" s="33" t="str">
        <f>E24</f>
        <v xml:space="preserve"> </v>
      </c>
      <c r="K55" s="37"/>
      <c r="L55" s="111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110"/>
      <c r="J56" s="37"/>
      <c r="K56" s="37"/>
      <c r="L56" s="111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42" t="s">
        <v>144</v>
      </c>
      <c r="D57" s="143"/>
      <c r="E57" s="143"/>
      <c r="F57" s="143"/>
      <c r="G57" s="143"/>
      <c r="H57" s="143"/>
      <c r="I57" s="144"/>
      <c r="J57" s="145" t="s">
        <v>145</v>
      </c>
      <c r="K57" s="143"/>
      <c r="L57" s="111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110"/>
      <c r="J58" s="37"/>
      <c r="K58" s="37"/>
      <c r="L58" s="111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6" t="s">
        <v>71</v>
      </c>
      <c r="D59" s="37"/>
      <c r="E59" s="37"/>
      <c r="F59" s="37"/>
      <c r="G59" s="37"/>
      <c r="H59" s="37"/>
      <c r="I59" s="110"/>
      <c r="J59" s="78">
        <f>J80</f>
        <v>0</v>
      </c>
      <c r="K59" s="37"/>
      <c r="L59" s="111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146</v>
      </c>
    </row>
    <row r="60" spans="1:47" s="9" customFormat="1" ht="24.95" customHeight="1">
      <c r="B60" s="147"/>
      <c r="C60" s="148"/>
      <c r="D60" s="149" t="s">
        <v>1467</v>
      </c>
      <c r="E60" s="150"/>
      <c r="F60" s="150"/>
      <c r="G60" s="150"/>
      <c r="H60" s="150"/>
      <c r="I60" s="151"/>
      <c r="J60" s="152">
        <f>J81</f>
        <v>0</v>
      </c>
      <c r="K60" s="148"/>
      <c r="L60" s="153"/>
    </row>
    <row r="61" spans="1:47" s="2" customFormat="1" ht="21.75" customHeight="1">
      <c r="A61" s="35"/>
      <c r="B61" s="36"/>
      <c r="C61" s="37"/>
      <c r="D61" s="37"/>
      <c r="E61" s="37"/>
      <c r="F61" s="37"/>
      <c r="G61" s="37"/>
      <c r="H61" s="37"/>
      <c r="I61" s="110"/>
      <c r="J61" s="37"/>
      <c r="K61" s="37"/>
      <c r="L61" s="111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6.95" customHeight="1">
      <c r="A62" s="35"/>
      <c r="B62" s="48"/>
      <c r="C62" s="49"/>
      <c r="D62" s="49"/>
      <c r="E62" s="49"/>
      <c r="F62" s="49"/>
      <c r="G62" s="49"/>
      <c r="H62" s="49"/>
      <c r="I62" s="138"/>
      <c r="J62" s="49"/>
      <c r="K62" s="49"/>
      <c r="L62" s="111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6" spans="1:63" s="2" customFormat="1" ht="6.95" customHeight="1">
      <c r="A66" s="35"/>
      <c r="B66" s="50"/>
      <c r="C66" s="51"/>
      <c r="D66" s="51"/>
      <c r="E66" s="51"/>
      <c r="F66" s="51"/>
      <c r="G66" s="51"/>
      <c r="H66" s="51"/>
      <c r="I66" s="141"/>
      <c r="J66" s="51"/>
      <c r="K66" s="51"/>
      <c r="L66" s="111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3" s="2" customFormat="1" ht="24.95" customHeight="1">
      <c r="A67" s="35"/>
      <c r="B67" s="36"/>
      <c r="C67" s="24" t="s">
        <v>157</v>
      </c>
      <c r="D67" s="37"/>
      <c r="E67" s="37"/>
      <c r="F67" s="37"/>
      <c r="G67" s="37"/>
      <c r="H67" s="37"/>
      <c r="I67" s="110"/>
      <c r="J67" s="37"/>
      <c r="K67" s="37"/>
      <c r="L67" s="111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3" s="2" customFormat="1" ht="6.95" customHeight="1">
      <c r="A68" s="35"/>
      <c r="B68" s="36"/>
      <c r="C68" s="37"/>
      <c r="D68" s="37"/>
      <c r="E68" s="37"/>
      <c r="F68" s="37"/>
      <c r="G68" s="37"/>
      <c r="H68" s="37"/>
      <c r="I68" s="110"/>
      <c r="J68" s="37"/>
      <c r="K68" s="37"/>
      <c r="L68" s="111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3" s="2" customFormat="1" ht="12" customHeight="1">
      <c r="A69" s="35"/>
      <c r="B69" s="36"/>
      <c r="C69" s="30" t="s">
        <v>16</v>
      </c>
      <c r="D69" s="37"/>
      <c r="E69" s="37"/>
      <c r="F69" s="37"/>
      <c r="G69" s="37"/>
      <c r="H69" s="37"/>
      <c r="I69" s="110"/>
      <c r="J69" s="37"/>
      <c r="K69" s="37"/>
      <c r="L69" s="111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3" s="2" customFormat="1" ht="16.5" customHeight="1">
      <c r="A70" s="35"/>
      <c r="B70" s="36"/>
      <c r="C70" s="37"/>
      <c r="D70" s="37"/>
      <c r="E70" s="375" t="str">
        <f>E7</f>
        <v>Zásobování obce Oleško pitnou vodou</v>
      </c>
      <c r="F70" s="376"/>
      <c r="G70" s="376"/>
      <c r="H70" s="376"/>
      <c r="I70" s="110"/>
      <c r="J70" s="37"/>
      <c r="K70" s="37"/>
      <c r="L70" s="111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3" s="2" customFormat="1" ht="12" customHeight="1">
      <c r="A71" s="35"/>
      <c r="B71" s="36"/>
      <c r="C71" s="30" t="s">
        <v>130</v>
      </c>
      <c r="D71" s="37"/>
      <c r="E71" s="37"/>
      <c r="F71" s="37"/>
      <c r="G71" s="37"/>
      <c r="H71" s="37"/>
      <c r="I71" s="110"/>
      <c r="J71" s="37"/>
      <c r="K71" s="37"/>
      <c r="L71" s="111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3" s="2" customFormat="1" ht="16.5" customHeight="1">
      <c r="A72" s="35"/>
      <c r="B72" s="36"/>
      <c r="C72" s="37"/>
      <c r="D72" s="37"/>
      <c r="E72" s="353" t="str">
        <f>E9</f>
        <v>10 - VRN + ON</v>
      </c>
      <c r="F72" s="374"/>
      <c r="G72" s="374"/>
      <c r="H72" s="374"/>
      <c r="I72" s="110"/>
      <c r="J72" s="37"/>
      <c r="K72" s="37"/>
      <c r="L72" s="111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3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110"/>
      <c r="J73" s="37"/>
      <c r="K73" s="37"/>
      <c r="L73" s="111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3" s="2" customFormat="1" ht="12" customHeight="1">
      <c r="A74" s="35"/>
      <c r="B74" s="36"/>
      <c r="C74" s="30" t="s">
        <v>22</v>
      </c>
      <c r="D74" s="37"/>
      <c r="E74" s="37"/>
      <c r="F74" s="28" t="str">
        <f>F12</f>
        <v>Oleško</v>
      </c>
      <c r="G74" s="37"/>
      <c r="H74" s="37"/>
      <c r="I74" s="113" t="s">
        <v>24</v>
      </c>
      <c r="J74" s="60" t="str">
        <f>IF(J12="","",J12)</f>
        <v>16. 10. 2019</v>
      </c>
      <c r="K74" s="37"/>
      <c r="L74" s="111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3" s="2" customFormat="1" ht="6.95" customHeight="1">
      <c r="A75" s="35"/>
      <c r="B75" s="36"/>
      <c r="C75" s="37"/>
      <c r="D75" s="37"/>
      <c r="E75" s="37"/>
      <c r="F75" s="37"/>
      <c r="G75" s="37"/>
      <c r="H75" s="37"/>
      <c r="I75" s="110"/>
      <c r="J75" s="37"/>
      <c r="K75" s="37"/>
      <c r="L75" s="111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3" s="2" customFormat="1" ht="27.95" customHeight="1">
      <c r="A76" s="35"/>
      <c r="B76" s="36"/>
      <c r="C76" s="30" t="s">
        <v>26</v>
      </c>
      <c r="D76" s="37"/>
      <c r="E76" s="37"/>
      <c r="F76" s="28" t="str">
        <f>E15</f>
        <v>Obec Oleško</v>
      </c>
      <c r="G76" s="37"/>
      <c r="H76" s="37"/>
      <c r="I76" s="113" t="s">
        <v>32</v>
      </c>
      <c r="J76" s="33" t="str">
        <f>E21</f>
        <v>SVIS UL, spol. s.r.o.</v>
      </c>
      <c r="K76" s="37"/>
      <c r="L76" s="11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63" s="2" customFormat="1" ht="15.2" customHeight="1">
      <c r="A77" s="35"/>
      <c r="B77" s="36"/>
      <c r="C77" s="30" t="s">
        <v>30</v>
      </c>
      <c r="D77" s="37"/>
      <c r="E77" s="37"/>
      <c r="F77" s="28" t="str">
        <f>IF(E18="","",E18)</f>
        <v>Vyplň údaj</v>
      </c>
      <c r="G77" s="37"/>
      <c r="H77" s="37"/>
      <c r="I77" s="113" t="s">
        <v>35</v>
      </c>
      <c r="J77" s="33" t="str">
        <f>E24</f>
        <v xml:space="preserve"> </v>
      </c>
      <c r="K77" s="37"/>
      <c r="L77" s="11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63" s="2" customFormat="1" ht="10.35" customHeight="1">
      <c r="A78" s="35"/>
      <c r="B78" s="36"/>
      <c r="C78" s="37"/>
      <c r="D78" s="37"/>
      <c r="E78" s="37"/>
      <c r="F78" s="37"/>
      <c r="G78" s="37"/>
      <c r="H78" s="37"/>
      <c r="I78" s="110"/>
      <c r="J78" s="37"/>
      <c r="K78" s="37"/>
      <c r="L78" s="111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63" s="11" customFormat="1" ht="29.25" customHeight="1">
      <c r="A79" s="161"/>
      <c r="B79" s="162"/>
      <c r="C79" s="163" t="s">
        <v>158</v>
      </c>
      <c r="D79" s="164" t="s">
        <v>58</v>
      </c>
      <c r="E79" s="164" t="s">
        <v>54</v>
      </c>
      <c r="F79" s="164" t="s">
        <v>55</v>
      </c>
      <c r="G79" s="164" t="s">
        <v>159</v>
      </c>
      <c r="H79" s="164" t="s">
        <v>160</v>
      </c>
      <c r="I79" s="165" t="s">
        <v>161</v>
      </c>
      <c r="J79" s="164" t="s">
        <v>145</v>
      </c>
      <c r="K79" s="166" t="s">
        <v>162</v>
      </c>
      <c r="L79" s="167"/>
      <c r="M79" s="69" t="s">
        <v>21</v>
      </c>
      <c r="N79" s="70" t="s">
        <v>43</v>
      </c>
      <c r="O79" s="70" t="s">
        <v>163</v>
      </c>
      <c r="P79" s="70" t="s">
        <v>164</v>
      </c>
      <c r="Q79" s="70" t="s">
        <v>165</v>
      </c>
      <c r="R79" s="70" t="s">
        <v>166</v>
      </c>
      <c r="S79" s="70" t="s">
        <v>167</v>
      </c>
      <c r="T79" s="71" t="s">
        <v>168</v>
      </c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</row>
    <row r="80" spans="1:63" s="2" customFormat="1" ht="22.9" customHeight="1">
      <c r="A80" s="35"/>
      <c r="B80" s="36"/>
      <c r="C80" s="76" t="s">
        <v>169</v>
      </c>
      <c r="D80" s="37"/>
      <c r="E80" s="37"/>
      <c r="F80" s="37"/>
      <c r="G80" s="37"/>
      <c r="H80" s="37"/>
      <c r="I80" s="110"/>
      <c r="J80" s="168">
        <f>BK80</f>
        <v>0</v>
      </c>
      <c r="K80" s="37"/>
      <c r="L80" s="40"/>
      <c r="M80" s="72"/>
      <c r="N80" s="169"/>
      <c r="O80" s="73"/>
      <c r="P80" s="170">
        <f>P81</f>
        <v>0</v>
      </c>
      <c r="Q80" s="73"/>
      <c r="R80" s="170">
        <f>R81</f>
        <v>0</v>
      </c>
      <c r="S80" s="73"/>
      <c r="T80" s="171">
        <f>T81</f>
        <v>0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T80" s="18" t="s">
        <v>72</v>
      </c>
      <c r="AU80" s="18" t="s">
        <v>146</v>
      </c>
      <c r="BK80" s="172">
        <f>BK81</f>
        <v>0</v>
      </c>
    </row>
    <row r="81" spans="1:65" s="12" customFormat="1" ht="25.9" customHeight="1">
      <c r="B81" s="173"/>
      <c r="C81" s="174"/>
      <c r="D81" s="175" t="s">
        <v>72</v>
      </c>
      <c r="E81" s="176" t="s">
        <v>1468</v>
      </c>
      <c r="F81" s="176" t="s">
        <v>1469</v>
      </c>
      <c r="G81" s="174"/>
      <c r="H81" s="174"/>
      <c r="I81" s="177"/>
      <c r="J81" s="178">
        <f>BK81</f>
        <v>0</v>
      </c>
      <c r="K81" s="174"/>
      <c r="L81" s="179"/>
      <c r="M81" s="180"/>
      <c r="N81" s="181"/>
      <c r="O81" s="181"/>
      <c r="P81" s="182">
        <f>SUM(P82:P97)</f>
        <v>0</v>
      </c>
      <c r="Q81" s="181"/>
      <c r="R81" s="182">
        <f>SUM(R82:R97)</f>
        <v>0</v>
      </c>
      <c r="S81" s="181"/>
      <c r="T81" s="183">
        <f>SUM(T82:T97)</f>
        <v>0</v>
      </c>
      <c r="AR81" s="184" t="s">
        <v>196</v>
      </c>
      <c r="AT81" s="185" t="s">
        <v>72</v>
      </c>
      <c r="AU81" s="185" t="s">
        <v>73</v>
      </c>
      <c r="AY81" s="184" t="s">
        <v>172</v>
      </c>
      <c r="BK81" s="186">
        <f>SUM(BK82:BK97)</f>
        <v>0</v>
      </c>
    </row>
    <row r="82" spans="1:65" s="2" customFormat="1" ht="16.5" customHeight="1">
      <c r="A82" s="35"/>
      <c r="B82" s="36"/>
      <c r="C82" s="189" t="s">
        <v>81</v>
      </c>
      <c r="D82" s="189" t="s">
        <v>174</v>
      </c>
      <c r="E82" s="190" t="s">
        <v>1470</v>
      </c>
      <c r="F82" s="191" t="s">
        <v>1471</v>
      </c>
      <c r="G82" s="192" t="s">
        <v>1472</v>
      </c>
      <c r="H82" s="193">
        <v>1</v>
      </c>
      <c r="I82" s="194"/>
      <c r="J82" s="195">
        <f>ROUND(I82*H82,2)</f>
        <v>0</v>
      </c>
      <c r="K82" s="191" t="s">
        <v>21</v>
      </c>
      <c r="L82" s="40"/>
      <c r="M82" s="196" t="s">
        <v>21</v>
      </c>
      <c r="N82" s="197" t="s">
        <v>44</v>
      </c>
      <c r="O82" s="65"/>
      <c r="P82" s="198">
        <f>O82*H82</f>
        <v>0</v>
      </c>
      <c r="Q82" s="198">
        <v>0</v>
      </c>
      <c r="R82" s="198">
        <f>Q82*H82</f>
        <v>0</v>
      </c>
      <c r="S82" s="198">
        <v>0</v>
      </c>
      <c r="T82" s="199">
        <f>S82*H82</f>
        <v>0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R82" s="200" t="s">
        <v>1473</v>
      </c>
      <c r="AT82" s="200" t="s">
        <v>174</v>
      </c>
      <c r="AU82" s="200" t="s">
        <v>81</v>
      </c>
      <c r="AY82" s="18" t="s">
        <v>172</v>
      </c>
      <c r="BE82" s="201">
        <f>IF(N82="základní",J82,0)</f>
        <v>0</v>
      </c>
      <c r="BF82" s="201">
        <f>IF(N82="snížená",J82,0)</f>
        <v>0</v>
      </c>
      <c r="BG82" s="201">
        <f>IF(N82="zákl. přenesená",J82,0)</f>
        <v>0</v>
      </c>
      <c r="BH82" s="201">
        <f>IF(N82="sníž. přenesená",J82,0)</f>
        <v>0</v>
      </c>
      <c r="BI82" s="201">
        <f>IF(N82="nulová",J82,0)</f>
        <v>0</v>
      </c>
      <c r="BJ82" s="18" t="s">
        <v>81</v>
      </c>
      <c r="BK82" s="201">
        <f>ROUND(I82*H82,2)</f>
        <v>0</v>
      </c>
      <c r="BL82" s="18" t="s">
        <v>1473</v>
      </c>
      <c r="BM82" s="200" t="s">
        <v>1474</v>
      </c>
    </row>
    <row r="83" spans="1:65" s="13" customFormat="1">
      <c r="B83" s="202"/>
      <c r="C83" s="203"/>
      <c r="D83" s="204" t="s">
        <v>180</v>
      </c>
      <c r="E83" s="205" t="s">
        <v>21</v>
      </c>
      <c r="F83" s="206" t="s">
        <v>81</v>
      </c>
      <c r="G83" s="203"/>
      <c r="H83" s="207">
        <v>1</v>
      </c>
      <c r="I83" s="208"/>
      <c r="J83" s="203"/>
      <c r="K83" s="203"/>
      <c r="L83" s="209"/>
      <c r="M83" s="210"/>
      <c r="N83" s="211"/>
      <c r="O83" s="211"/>
      <c r="P83" s="211"/>
      <c r="Q83" s="211"/>
      <c r="R83" s="211"/>
      <c r="S83" s="211"/>
      <c r="T83" s="212"/>
      <c r="AT83" s="213" t="s">
        <v>180</v>
      </c>
      <c r="AU83" s="213" t="s">
        <v>81</v>
      </c>
      <c r="AV83" s="13" t="s">
        <v>83</v>
      </c>
      <c r="AW83" s="13" t="s">
        <v>34</v>
      </c>
      <c r="AX83" s="13" t="s">
        <v>81</v>
      </c>
      <c r="AY83" s="213" t="s">
        <v>172</v>
      </c>
    </row>
    <row r="84" spans="1:65" s="2" customFormat="1" ht="16.5" customHeight="1">
      <c r="A84" s="35"/>
      <c r="B84" s="36"/>
      <c r="C84" s="189" t="s">
        <v>83</v>
      </c>
      <c r="D84" s="189" t="s">
        <v>174</v>
      </c>
      <c r="E84" s="190" t="s">
        <v>1475</v>
      </c>
      <c r="F84" s="191" t="s">
        <v>1476</v>
      </c>
      <c r="G84" s="192" t="s">
        <v>1472</v>
      </c>
      <c r="H84" s="193">
        <v>1</v>
      </c>
      <c r="I84" s="194"/>
      <c r="J84" s="195">
        <f>ROUND(I84*H84,2)</f>
        <v>0</v>
      </c>
      <c r="K84" s="191" t="s">
        <v>21</v>
      </c>
      <c r="L84" s="40"/>
      <c r="M84" s="196" t="s">
        <v>21</v>
      </c>
      <c r="N84" s="197" t="s">
        <v>44</v>
      </c>
      <c r="O84" s="65"/>
      <c r="P84" s="198">
        <f>O84*H84</f>
        <v>0</v>
      </c>
      <c r="Q84" s="198">
        <v>0</v>
      </c>
      <c r="R84" s="198">
        <f>Q84*H84</f>
        <v>0</v>
      </c>
      <c r="S84" s="198">
        <v>0</v>
      </c>
      <c r="T84" s="199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200" t="s">
        <v>1473</v>
      </c>
      <c r="AT84" s="200" t="s">
        <v>174</v>
      </c>
      <c r="AU84" s="200" t="s">
        <v>81</v>
      </c>
      <c r="AY84" s="18" t="s">
        <v>172</v>
      </c>
      <c r="BE84" s="201">
        <f>IF(N84="základní",J84,0)</f>
        <v>0</v>
      </c>
      <c r="BF84" s="201">
        <f>IF(N84="snížená",J84,0)</f>
        <v>0</v>
      </c>
      <c r="BG84" s="201">
        <f>IF(N84="zákl. přenesená",J84,0)</f>
        <v>0</v>
      </c>
      <c r="BH84" s="201">
        <f>IF(N84="sníž. přenesená",J84,0)</f>
        <v>0</v>
      </c>
      <c r="BI84" s="201">
        <f>IF(N84="nulová",J84,0)</f>
        <v>0</v>
      </c>
      <c r="BJ84" s="18" t="s">
        <v>81</v>
      </c>
      <c r="BK84" s="201">
        <f>ROUND(I84*H84,2)</f>
        <v>0</v>
      </c>
      <c r="BL84" s="18" t="s">
        <v>1473</v>
      </c>
      <c r="BM84" s="200" t="s">
        <v>1477</v>
      </c>
    </row>
    <row r="85" spans="1:65" s="13" customFormat="1">
      <c r="B85" s="202"/>
      <c r="C85" s="203"/>
      <c r="D85" s="204" t="s">
        <v>180</v>
      </c>
      <c r="E85" s="205" t="s">
        <v>21</v>
      </c>
      <c r="F85" s="206" t="s">
        <v>81</v>
      </c>
      <c r="G85" s="203"/>
      <c r="H85" s="207">
        <v>1</v>
      </c>
      <c r="I85" s="208"/>
      <c r="J85" s="203"/>
      <c r="K85" s="203"/>
      <c r="L85" s="209"/>
      <c r="M85" s="210"/>
      <c r="N85" s="211"/>
      <c r="O85" s="211"/>
      <c r="P85" s="211"/>
      <c r="Q85" s="211"/>
      <c r="R85" s="211"/>
      <c r="S85" s="211"/>
      <c r="T85" s="212"/>
      <c r="AT85" s="213" t="s">
        <v>180</v>
      </c>
      <c r="AU85" s="213" t="s">
        <v>81</v>
      </c>
      <c r="AV85" s="13" t="s">
        <v>83</v>
      </c>
      <c r="AW85" s="13" t="s">
        <v>34</v>
      </c>
      <c r="AX85" s="13" t="s">
        <v>81</v>
      </c>
      <c r="AY85" s="213" t="s">
        <v>172</v>
      </c>
    </row>
    <row r="86" spans="1:65" s="2" customFormat="1" ht="16.5" customHeight="1">
      <c r="A86" s="35"/>
      <c r="B86" s="36"/>
      <c r="C86" s="189" t="s">
        <v>186</v>
      </c>
      <c r="D86" s="189" t="s">
        <v>174</v>
      </c>
      <c r="E86" s="190" t="s">
        <v>1478</v>
      </c>
      <c r="F86" s="191" t="s">
        <v>1479</v>
      </c>
      <c r="G86" s="192" t="s">
        <v>1472</v>
      </c>
      <c r="H86" s="193">
        <v>1</v>
      </c>
      <c r="I86" s="194"/>
      <c r="J86" s="195">
        <f>ROUND(I86*H86,2)</f>
        <v>0</v>
      </c>
      <c r="K86" s="191" t="s">
        <v>21</v>
      </c>
      <c r="L86" s="40"/>
      <c r="M86" s="196" t="s">
        <v>21</v>
      </c>
      <c r="N86" s="197" t="s">
        <v>44</v>
      </c>
      <c r="O86" s="65"/>
      <c r="P86" s="198">
        <f>O86*H86</f>
        <v>0</v>
      </c>
      <c r="Q86" s="198">
        <v>0</v>
      </c>
      <c r="R86" s="198">
        <f>Q86*H86</f>
        <v>0</v>
      </c>
      <c r="S86" s="198">
        <v>0</v>
      </c>
      <c r="T86" s="199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200" t="s">
        <v>1473</v>
      </c>
      <c r="AT86" s="200" t="s">
        <v>174</v>
      </c>
      <c r="AU86" s="200" t="s">
        <v>81</v>
      </c>
      <c r="AY86" s="18" t="s">
        <v>172</v>
      </c>
      <c r="BE86" s="201">
        <f>IF(N86="základní",J86,0)</f>
        <v>0</v>
      </c>
      <c r="BF86" s="201">
        <f>IF(N86="snížená",J86,0)</f>
        <v>0</v>
      </c>
      <c r="BG86" s="201">
        <f>IF(N86="zákl. přenesená",J86,0)</f>
        <v>0</v>
      </c>
      <c r="BH86" s="201">
        <f>IF(N86="sníž. přenesená",J86,0)</f>
        <v>0</v>
      </c>
      <c r="BI86" s="201">
        <f>IF(N86="nulová",J86,0)</f>
        <v>0</v>
      </c>
      <c r="BJ86" s="18" t="s">
        <v>81</v>
      </c>
      <c r="BK86" s="201">
        <f>ROUND(I86*H86,2)</f>
        <v>0</v>
      </c>
      <c r="BL86" s="18" t="s">
        <v>1473</v>
      </c>
      <c r="BM86" s="200" t="s">
        <v>1480</v>
      </c>
    </row>
    <row r="87" spans="1:65" s="13" customFormat="1">
      <c r="B87" s="202"/>
      <c r="C87" s="203"/>
      <c r="D87" s="204" t="s">
        <v>180</v>
      </c>
      <c r="E87" s="205" t="s">
        <v>21</v>
      </c>
      <c r="F87" s="206" t="s">
        <v>81</v>
      </c>
      <c r="G87" s="203"/>
      <c r="H87" s="207">
        <v>1</v>
      </c>
      <c r="I87" s="208"/>
      <c r="J87" s="203"/>
      <c r="K87" s="203"/>
      <c r="L87" s="209"/>
      <c r="M87" s="210"/>
      <c r="N87" s="211"/>
      <c r="O87" s="211"/>
      <c r="P87" s="211"/>
      <c r="Q87" s="211"/>
      <c r="R87" s="211"/>
      <c r="S87" s="211"/>
      <c r="T87" s="212"/>
      <c r="AT87" s="213" t="s">
        <v>180</v>
      </c>
      <c r="AU87" s="213" t="s">
        <v>81</v>
      </c>
      <c r="AV87" s="13" t="s">
        <v>83</v>
      </c>
      <c r="AW87" s="13" t="s">
        <v>34</v>
      </c>
      <c r="AX87" s="13" t="s">
        <v>81</v>
      </c>
      <c r="AY87" s="213" t="s">
        <v>172</v>
      </c>
    </row>
    <row r="88" spans="1:65" s="2" customFormat="1" ht="16.5" customHeight="1">
      <c r="A88" s="35"/>
      <c r="B88" s="36"/>
      <c r="C88" s="189" t="s">
        <v>178</v>
      </c>
      <c r="D88" s="189" t="s">
        <v>174</v>
      </c>
      <c r="E88" s="190" t="s">
        <v>1481</v>
      </c>
      <c r="F88" s="191" t="s">
        <v>1482</v>
      </c>
      <c r="G88" s="192" t="s">
        <v>1472</v>
      </c>
      <c r="H88" s="193">
        <v>1</v>
      </c>
      <c r="I88" s="194"/>
      <c r="J88" s="195">
        <f>ROUND(I88*H88,2)</f>
        <v>0</v>
      </c>
      <c r="K88" s="191" t="s">
        <v>21</v>
      </c>
      <c r="L88" s="40"/>
      <c r="M88" s="196" t="s">
        <v>21</v>
      </c>
      <c r="N88" s="197" t="s">
        <v>44</v>
      </c>
      <c r="O88" s="65"/>
      <c r="P88" s="198">
        <f>O88*H88</f>
        <v>0</v>
      </c>
      <c r="Q88" s="198">
        <v>0</v>
      </c>
      <c r="R88" s="198">
        <f>Q88*H88</f>
        <v>0</v>
      </c>
      <c r="S88" s="198">
        <v>0</v>
      </c>
      <c r="T88" s="199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200" t="s">
        <v>1473</v>
      </c>
      <c r="AT88" s="200" t="s">
        <v>174</v>
      </c>
      <c r="AU88" s="200" t="s">
        <v>81</v>
      </c>
      <c r="AY88" s="18" t="s">
        <v>172</v>
      </c>
      <c r="BE88" s="201">
        <f>IF(N88="základní",J88,0)</f>
        <v>0</v>
      </c>
      <c r="BF88" s="201">
        <f>IF(N88="snížená",J88,0)</f>
        <v>0</v>
      </c>
      <c r="BG88" s="201">
        <f>IF(N88="zákl. přenesená",J88,0)</f>
        <v>0</v>
      </c>
      <c r="BH88" s="201">
        <f>IF(N88="sníž. přenesená",J88,0)</f>
        <v>0</v>
      </c>
      <c r="BI88" s="201">
        <f>IF(N88="nulová",J88,0)</f>
        <v>0</v>
      </c>
      <c r="BJ88" s="18" t="s">
        <v>81</v>
      </c>
      <c r="BK88" s="201">
        <f>ROUND(I88*H88,2)</f>
        <v>0</v>
      </c>
      <c r="BL88" s="18" t="s">
        <v>1473</v>
      </c>
      <c r="BM88" s="200" t="s">
        <v>1483</v>
      </c>
    </row>
    <row r="89" spans="1:65" s="13" customFormat="1">
      <c r="B89" s="202"/>
      <c r="C89" s="203"/>
      <c r="D89" s="204" t="s">
        <v>180</v>
      </c>
      <c r="E89" s="205" t="s">
        <v>21</v>
      </c>
      <c r="F89" s="206" t="s">
        <v>81</v>
      </c>
      <c r="G89" s="203"/>
      <c r="H89" s="207">
        <v>1</v>
      </c>
      <c r="I89" s="208"/>
      <c r="J89" s="203"/>
      <c r="K89" s="203"/>
      <c r="L89" s="209"/>
      <c r="M89" s="210"/>
      <c r="N89" s="211"/>
      <c r="O89" s="211"/>
      <c r="P89" s="211"/>
      <c r="Q89" s="211"/>
      <c r="R89" s="211"/>
      <c r="S89" s="211"/>
      <c r="T89" s="212"/>
      <c r="AT89" s="213" t="s">
        <v>180</v>
      </c>
      <c r="AU89" s="213" t="s">
        <v>81</v>
      </c>
      <c r="AV89" s="13" t="s">
        <v>83</v>
      </c>
      <c r="AW89" s="13" t="s">
        <v>34</v>
      </c>
      <c r="AX89" s="13" t="s">
        <v>81</v>
      </c>
      <c r="AY89" s="213" t="s">
        <v>172</v>
      </c>
    </row>
    <row r="90" spans="1:65" s="2" customFormat="1" ht="16.5" customHeight="1">
      <c r="A90" s="35"/>
      <c r="B90" s="36"/>
      <c r="C90" s="189" t="s">
        <v>196</v>
      </c>
      <c r="D90" s="189" t="s">
        <v>174</v>
      </c>
      <c r="E90" s="190" t="s">
        <v>1484</v>
      </c>
      <c r="F90" s="191" t="s">
        <v>1485</v>
      </c>
      <c r="G90" s="192" t="s">
        <v>1472</v>
      </c>
      <c r="H90" s="193">
        <v>1</v>
      </c>
      <c r="I90" s="194"/>
      <c r="J90" s="195">
        <f>ROUND(I90*H90,2)</f>
        <v>0</v>
      </c>
      <c r="K90" s="191" t="s">
        <v>21</v>
      </c>
      <c r="L90" s="40"/>
      <c r="M90" s="196" t="s">
        <v>21</v>
      </c>
      <c r="N90" s="197" t="s">
        <v>44</v>
      </c>
      <c r="O90" s="65"/>
      <c r="P90" s="198">
        <f>O90*H90</f>
        <v>0</v>
      </c>
      <c r="Q90" s="198">
        <v>0</v>
      </c>
      <c r="R90" s="198">
        <f>Q90*H90</f>
        <v>0</v>
      </c>
      <c r="S90" s="198">
        <v>0</v>
      </c>
      <c r="T90" s="19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200" t="s">
        <v>1473</v>
      </c>
      <c r="AT90" s="200" t="s">
        <v>174</v>
      </c>
      <c r="AU90" s="200" t="s">
        <v>81</v>
      </c>
      <c r="AY90" s="18" t="s">
        <v>172</v>
      </c>
      <c r="BE90" s="201">
        <f>IF(N90="základní",J90,0)</f>
        <v>0</v>
      </c>
      <c r="BF90" s="201">
        <f>IF(N90="snížená",J90,0)</f>
        <v>0</v>
      </c>
      <c r="BG90" s="201">
        <f>IF(N90="zákl. přenesená",J90,0)</f>
        <v>0</v>
      </c>
      <c r="BH90" s="201">
        <f>IF(N90="sníž. přenesená",J90,0)</f>
        <v>0</v>
      </c>
      <c r="BI90" s="201">
        <f>IF(N90="nulová",J90,0)</f>
        <v>0</v>
      </c>
      <c r="BJ90" s="18" t="s">
        <v>81</v>
      </c>
      <c r="BK90" s="201">
        <f>ROUND(I90*H90,2)</f>
        <v>0</v>
      </c>
      <c r="BL90" s="18" t="s">
        <v>1473</v>
      </c>
      <c r="BM90" s="200" t="s">
        <v>1486</v>
      </c>
    </row>
    <row r="91" spans="1:65" s="13" customFormat="1">
      <c r="B91" s="202"/>
      <c r="C91" s="203"/>
      <c r="D91" s="204" t="s">
        <v>180</v>
      </c>
      <c r="E91" s="205" t="s">
        <v>21</v>
      </c>
      <c r="F91" s="206" t="s">
        <v>81</v>
      </c>
      <c r="G91" s="203"/>
      <c r="H91" s="207">
        <v>1</v>
      </c>
      <c r="I91" s="208"/>
      <c r="J91" s="203"/>
      <c r="K91" s="203"/>
      <c r="L91" s="209"/>
      <c r="M91" s="210"/>
      <c r="N91" s="211"/>
      <c r="O91" s="211"/>
      <c r="P91" s="211"/>
      <c r="Q91" s="211"/>
      <c r="R91" s="211"/>
      <c r="S91" s="211"/>
      <c r="T91" s="212"/>
      <c r="AT91" s="213" t="s">
        <v>180</v>
      </c>
      <c r="AU91" s="213" t="s">
        <v>81</v>
      </c>
      <c r="AV91" s="13" t="s">
        <v>83</v>
      </c>
      <c r="AW91" s="13" t="s">
        <v>34</v>
      </c>
      <c r="AX91" s="13" t="s">
        <v>81</v>
      </c>
      <c r="AY91" s="213" t="s">
        <v>172</v>
      </c>
    </row>
    <row r="92" spans="1:65" s="2" customFormat="1" ht="16.5" customHeight="1">
      <c r="A92" s="35"/>
      <c r="B92" s="36"/>
      <c r="C92" s="189" t="s">
        <v>203</v>
      </c>
      <c r="D92" s="189" t="s">
        <v>174</v>
      </c>
      <c r="E92" s="190" t="s">
        <v>1487</v>
      </c>
      <c r="F92" s="191" t="s">
        <v>1488</v>
      </c>
      <c r="G92" s="192" t="s">
        <v>1472</v>
      </c>
      <c r="H92" s="193">
        <v>3</v>
      </c>
      <c r="I92" s="194"/>
      <c r="J92" s="195">
        <f>ROUND(I92*H92,2)</f>
        <v>0</v>
      </c>
      <c r="K92" s="191" t="s">
        <v>21</v>
      </c>
      <c r="L92" s="40"/>
      <c r="M92" s="196" t="s">
        <v>21</v>
      </c>
      <c r="N92" s="197" t="s">
        <v>44</v>
      </c>
      <c r="O92" s="65"/>
      <c r="P92" s="198">
        <f>O92*H92</f>
        <v>0</v>
      </c>
      <c r="Q92" s="198">
        <v>0</v>
      </c>
      <c r="R92" s="198">
        <f>Q92*H92</f>
        <v>0</v>
      </c>
      <c r="S92" s="198">
        <v>0</v>
      </c>
      <c r="T92" s="199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200" t="s">
        <v>1473</v>
      </c>
      <c r="AT92" s="200" t="s">
        <v>174</v>
      </c>
      <c r="AU92" s="200" t="s">
        <v>81</v>
      </c>
      <c r="AY92" s="18" t="s">
        <v>172</v>
      </c>
      <c r="BE92" s="201">
        <f>IF(N92="základní",J92,0)</f>
        <v>0</v>
      </c>
      <c r="BF92" s="201">
        <f>IF(N92="snížená",J92,0)</f>
        <v>0</v>
      </c>
      <c r="BG92" s="201">
        <f>IF(N92="zákl. přenesená",J92,0)</f>
        <v>0</v>
      </c>
      <c r="BH92" s="201">
        <f>IF(N92="sníž. přenesená",J92,0)</f>
        <v>0</v>
      </c>
      <c r="BI92" s="201">
        <f>IF(N92="nulová",J92,0)</f>
        <v>0</v>
      </c>
      <c r="BJ92" s="18" t="s">
        <v>81</v>
      </c>
      <c r="BK92" s="201">
        <f>ROUND(I92*H92,2)</f>
        <v>0</v>
      </c>
      <c r="BL92" s="18" t="s">
        <v>1473</v>
      </c>
      <c r="BM92" s="200" t="s">
        <v>1489</v>
      </c>
    </row>
    <row r="93" spans="1:65" s="2" customFormat="1" ht="16.5" customHeight="1">
      <c r="A93" s="35"/>
      <c r="B93" s="36"/>
      <c r="C93" s="189" t="s">
        <v>209</v>
      </c>
      <c r="D93" s="189" t="s">
        <v>174</v>
      </c>
      <c r="E93" s="190" t="s">
        <v>1490</v>
      </c>
      <c r="F93" s="191" t="s">
        <v>1491</v>
      </c>
      <c r="G93" s="192" t="s">
        <v>1472</v>
      </c>
      <c r="H93" s="193">
        <v>1</v>
      </c>
      <c r="I93" s="194"/>
      <c r="J93" s="195">
        <f>ROUND(I93*H93,2)</f>
        <v>0</v>
      </c>
      <c r="K93" s="191" t="s">
        <v>21</v>
      </c>
      <c r="L93" s="40"/>
      <c r="M93" s="196" t="s">
        <v>21</v>
      </c>
      <c r="N93" s="197" t="s">
        <v>44</v>
      </c>
      <c r="O93" s="65"/>
      <c r="P93" s="198">
        <f>O93*H93</f>
        <v>0</v>
      </c>
      <c r="Q93" s="198">
        <v>0</v>
      </c>
      <c r="R93" s="198">
        <f>Q93*H93</f>
        <v>0</v>
      </c>
      <c r="S93" s="198">
        <v>0</v>
      </c>
      <c r="T93" s="19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200" t="s">
        <v>1473</v>
      </c>
      <c r="AT93" s="200" t="s">
        <v>174</v>
      </c>
      <c r="AU93" s="200" t="s">
        <v>81</v>
      </c>
      <c r="AY93" s="18" t="s">
        <v>172</v>
      </c>
      <c r="BE93" s="201">
        <f>IF(N93="základní",J93,0)</f>
        <v>0</v>
      </c>
      <c r="BF93" s="201">
        <f>IF(N93="snížená",J93,0)</f>
        <v>0</v>
      </c>
      <c r="BG93" s="201">
        <f>IF(N93="zákl. přenesená",J93,0)</f>
        <v>0</v>
      </c>
      <c r="BH93" s="201">
        <f>IF(N93="sníž. přenesená",J93,0)</f>
        <v>0</v>
      </c>
      <c r="BI93" s="201">
        <f>IF(N93="nulová",J93,0)</f>
        <v>0</v>
      </c>
      <c r="BJ93" s="18" t="s">
        <v>81</v>
      </c>
      <c r="BK93" s="201">
        <f>ROUND(I93*H93,2)</f>
        <v>0</v>
      </c>
      <c r="BL93" s="18" t="s">
        <v>1473</v>
      </c>
      <c r="BM93" s="200" t="s">
        <v>1492</v>
      </c>
    </row>
    <row r="94" spans="1:65" s="2" customFormat="1" ht="16.5" customHeight="1">
      <c r="A94" s="35"/>
      <c r="B94" s="36"/>
      <c r="C94" s="189" t="s">
        <v>214</v>
      </c>
      <c r="D94" s="189" t="s">
        <v>174</v>
      </c>
      <c r="E94" s="190" t="s">
        <v>1493</v>
      </c>
      <c r="F94" s="191" t="s">
        <v>1494</v>
      </c>
      <c r="G94" s="192" t="s">
        <v>1472</v>
      </c>
      <c r="H94" s="193">
        <v>1</v>
      </c>
      <c r="I94" s="194"/>
      <c r="J94" s="195">
        <f>ROUND(I94*H94,2)</f>
        <v>0</v>
      </c>
      <c r="K94" s="191" t="s">
        <v>21</v>
      </c>
      <c r="L94" s="40"/>
      <c r="M94" s="196" t="s">
        <v>21</v>
      </c>
      <c r="N94" s="197" t="s">
        <v>44</v>
      </c>
      <c r="O94" s="65"/>
      <c r="P94" s="198">
        <f>O94*H94</f>
        <v>0</v>
      </c>
      <c r="Q94" s="198">
        <v>0</v>
      </c>
      <c r="R94" s="198">
        <f>Q94*H94</f>
        <v>0</v>
      </c>
      <c r="S94" s="198">
        <v>0</v>
      </c>
      <c r="T94" s="19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200" t="s">
        <v>1473</v>
      </c>
      <c r="AT94" s="200" t="s">
        <v>174</v>
      </c>
      <c r="AU94" s="200" t="s">
        <v>81</v>
      </c>
      <c r="AY94" s="18" t="s">
        <v>172</v>
      </c>
      <c r="BE94" s="201">
        <f>IF(N94="základní",J94,0)</f>
        <v>0</v>
      </c>
      <c r="BF94" s="201">
        <f>IF(N94="snížená",J94,0)</f>
        <v>0</v>
      </c>
      <c r="BG94" s="201">
        <f>IF(N94="zákl. přenesená",J94,0)</f>
        <v>0</v>
      </c>
      <c r="BH94" s="201">
        <f>IF(N94="sníž. přenesená",J94,0)</f>
        <v>0</v>
      </c>
      <c r="BI94" s="201">
        <f>IF(N94="nulová",J94,0)</f>
        <v>0</v>
      </c>
      <c r="BJ94" s="18" t="s">
        <v>81</v>
      </c>
      <c r="BK94" s="201">
        <f>ROUND(I94*H94,2)</f>
        <v>0</v>
      </c>
      <c r="BL94" s="18" t="s">
        <v>1473</v>
      </c>
      <c r="BM94" s="200" t="s">
        <v>1495</v>
      </c>
    </row>
    <row r="95" spans="1:65" s="13" customFormat="1">
      <c r="B95" s="202"/>
      <c r="C95" s="203"/>
      <c r="D95" s="204" t="s">
        <v>180</v>
      </c>
      <c r="E95" s="205" t="s">
        <v>21</v>
      </c>
      <c r="F95" s="206" t="s">
        <v>1496</v>
      </c>
      <c r="G95" s="203"/>
      <c r="H95" s="207">
        <v>205000</v>
      </c>
      <c r="I95" s="208"/>
      <c r="J95" s="203"/>
      <c r="K95" s="203"/>
      <c r="L95" s="209"/>
      <c r="M95" s="210"/>
      <c r="N95" s="211"/>
      <c r="O95" s="211"/>
      <c r="P95" s="211"/>
      <c r="Q95" s="211"/>
      <c r="R95" s="211"/>
      <c r="S95" s="211"/>
      <c r="T95" s="212"/>
      <c r="AT95" s="213" t="s">
        <v>180</v>
      </c>
      <c r="AU95" s="213" t="s">
        <v>81</v>
      </c>
      <c r="AV95" s="13" t="s">
        <v>83</v>
      </c>
      <c r="AW95" s="13" t="s">
        <v>34</v>
      </c>
      <c r="AX95" s="13" t="s">
        <v>73</v>
      </c>
      <c r="AY95" s="213" t="s">
        <v>172</v>
      </c>
    </row>
    <row r="96" spans="1:65" s="14" customFormat="1">
      <c r="B96" s="214"/>
      <c r="C96" s="215"/>
      <c r="D96" s="204" t="s">
        <v>180</v>
      </c>
      <c r="E96" s="216" t="s">
        <v>21</v>
      </c>
      <c r="F96" s="217" t="s">
        <v>182</v>
      </c>
      <c r="G96" s="215"/>
      <c r="H96" s="218">
        <v>205000</v>
      </c>
      <c r="I96" s="219"/>
      <c r="J96" s="215"/>
      <c r="K96" s="215"/>
      <c r="L96" s="220"/>
      <c r="M96" s="221"/>
      <c r="N96" s="222"/>
      <c r="O96" s="222"/>
      <c r="P96" s="222"/>
      <c r="Q96" s="222"/>
      <c r="R96" s="222"/>
      <c r="S96" s="222"/>
      <c r="T96" s="223"/>
      <c r="AT96" s="224" t="s">
        <v>180</v>
      </c>
      <c r="AU96" s="224" t="s">
        <v>81</v>
      </c>
      <c r="AV96" s="14" t="s">
        <v>178</v>
      </c>
      <c r="AW96" s="14" t="s">
        <v>34</v>
      </c>
      <c r="AX96" s="14" t="s">
        <v>73</v>
      </c>
      <c r="AY96" s="224" t="s">
        <v>172</v>
      </c>
    </row>
    <row r="97" spans="1:51" s="13" customFormat="1">
      <c r="B97" s="202"/>
      <c r="C97" s="203"/>
      <c r="D97" s="204" t="s">
        <v>180</v>
      </c>
      <c r="E97" s="205" t="s">
        <v>21</v>
      </c>
      <c r="F97" s="206" t="s">
        <v>81</v>
      </c>
      <c r="G97" s="203"/>
      <c r="H97" s="207">
        <v>1</v>
      </c>
      <c r="I97" s="208"/>
      <c r="J97" s="203"/>
      <c r="K97" s="203"/>
      <c r="L97" s="209"/>
      <c r="M97" s="253"/>
      <c r="N97" s="254"/>
      <c r="O97" s="254"/>
      <c r="P97" s="254"/>
      <c r="Q97" s="254"/>
      <c r="R97" s="254"/>
      <c r="S97" s="254"/>
      <c r="T97" s="255"/>
      <c r="AT97" s="213" t="s">
        <v>180</v>
      </c>
      <c r="AU97" s="213" t="s">
        <v>81</v>
      </c>
      <c r="AV97" s="13" t="s">
        <v>83</v>
      </c>
      <c r="AW97" s="13" t="s">
        <v>34</v>
      </c>
      <c r="AX97" s="13" t="s">
        <v>81</v>
      </c>
      <c r="AY97" s="213" t="s">
        <v>172</v>
      </c>
    </row>
    <row r="98" spans="1:51" s="2" customFormat="1" ht="6.95" customHeight="1">
      <c r="A98" s="35"/>
      <c r="B98" s="48"/>
      <c r="C98" s="49"/>
      <c r="D98" s="49"/>
      <c r="E98" s="49"/>
      <c r="F98" s="49"/>
      <c r="G98" s="49"/>
      <c r="H98" s="49"/>
      <c r="I98" s="138"/>
      <c r="J98" s="49"/>
      <c r="K98" s="49"/>
      <c r="L98" s="40"/>
      <c r="M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</sheetData>
  <sheetProtection algorithmName="SHA-512" hashValue="L8TI9wfFATdp1PxjOPSfHxOP+94339xmQ2vKNY2joxr0Joa5nFieI9rpv5E4m2JDw8pGkG1aEohschSW7Mv8WQ==" saltValue="reKx6CVIT5jO09GNvoKlbaPiN1DxtgI1BQlXQ0zH9HN+RudV0L/xSD8pghm9f+tcFpIEIRsoJrIOAtrWtkwqZA==" spinCount="100000" sheet="1" objects="1" scenarios="1" formatColumns="0" formatRows="0" autoFilter="0"/>
  <autoFilter ref="C79:K97" xr:uid="{00000000-0009-0000-0000-00000A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256" customWidth="1"/>
    <col min="2" max="2" width="1.6640625" style="256" customWidth="1"/>
    <col min="3" max="4" width="5" style="256" customWidth="1"/>
    <col min="5" max="5" width="11.6640625" style="256" customWidth="1"/>
    <col min="6" max="6" width="9.1640625" style="256" customWidth="1"/>
    <col min="7" max="7" width="5" style="256" customWidth="1"/>
    <col min="8" max="8" width="77.83203125" style="256" customWidth="1"/>
    <col min="9" max="10" width="20" style="256" customWidth="1"/>
    <col min="11" max="11" width="1.6640625" style="256" customWidth="1"/>
  </cols>
  <sheetData>
    <row r="1" spans="2:11" s="1" customFormat="1" ht="37.5" customHeight="1"/>
    <row r="2" spans="2:11" s="1" customFormat="1" ht="7.5" customHeight="1">
      <c r="B2" s="257"/>
      <c r="C2" s="258"/>
      <c r="D2" s="258"/>
      <c r="E2" s="258"/>
      <c r="F2" s="258"/>
      <c r="G2" s="258"/>
      <c r="H2" s="258"/>
      <c r="I2" s="258"/>
      <c r="J2" s="258"/>
      <c r="K2" s="259"/>
    </row>
    <row r="3" spans="2:11" s="16" customFormat="1" ht="45" customHeight="1">
      <c r="B3" s="260"/>
      <c r="C3" s="384" t="s">
        <v>1497</v>
      </c>
      <c r="D3" s="384"/>
      <c r="E3" s="384"/>
      <c r="F3" s="384"/>
      <c r="G3" s="384"/>
      <c r="H3" s="384"/>
      <c r="I3" s="384"/>
      <c r="J3" s="384"/>
      <c r="K3" s="261"/>
    </row>
    <row r="4" spans="2:11" s="1" customFormat="1" ht="25.5" customHeight="1">
      <c r="B4" s="262"/>
      <c r="C4" s="386" t="s">
        <v>1498</v>
      </c>
      <c r="D4" s="386"/>
      <c r="E4" s="386"/>
      <c r="F4" s="386"/>
      <c r="G4" s="386"/>
      <c r="H4" s="386"/>
      <c r="I4" s="386"/>
      <c r="J4" s="386"/>
      <c r="K4" s="263"/>
    </row>
    <row r="5" spans="2:11" s="1" customFormat="1" ht="5.25" customHeight="1">
      <c r="B5" s="262"/>
      <c r="C5" s="264"/>
      <c r="D5" s="264"/>
      <c r="E5" s="264"/>
      <c r="F5" s="264"/>
      <c r="G5" s="264"/>
      <c r="H5" s="264"/>
      <c r="I5" s="264"/>
      <c r="J5" s="264"/>
      <c r="K5" s="263"/>
    </row>
    <row r="6" spans="2:11" s="1" customFormat="1" ht="15" customHeight="1">
      <c r="B6" s="262"/>
      <c r="C6" s="385" t="s">
        <v>1499</v>
      </c>
      <c r="D6" s="385"/>
      <c r="E6" s="385"/>
      <c r="F6" s="385"/>
      <c r="G6" s="385"/>
      <c r="H6" s="385"/>
      <c r="I6" s="385"/>
      <c r="J6" s="385"/>
      <c r="K6" s="263"/>
    </row>
    <row r="7" spans="2:11" s="1" customFormat="1" ht="15" customHeight="1">
      <c r="B7" s="266"/>
      <c r="C7" s="385" t="s">
        <v>1500</v>
      </c>
      <c r="D7" s="385"/>
      <c r="E7" s="385"/>
      <c r="F7" s="385"/>
      <c r="G7" s="385"/>
      <c r="H7" s="385"/>
      <c r="I7" s="385"/>
      <c r="J7" s="385"/>
      <c r="K7" s="263"/>
    </row>
    <row r="8" spans="2:11" s="1" customFormat="1" ht="12.75" customHeight="1">
      <c r="B8" s="266"/>
      <c r="C8" s="265"/>
      <c r="D8" s="265"/>
      <c r="E8" s="265"/>
      <c r="F8" s="265"/>
      <c r="G8" s="265"/>
      <c r="H8" s="265"/>
      <c r="I8" s="265"/>
      <c r="J8" s="265"/>
      <c r="K8" s="263"/>
    </row>
    <row r="9" spans="2:11" s="1" customFormat="1" ht="15" customHeight="1">
      <c r="B9" s="266"/>
      <c r="C9" s="385" t="s">
        <v>1501</v>
      </c>
      <c r="D9" s="385"/>
      <c r="E9" s="385"/>
      <c r="F9" s="385"/>
      <c r="G9" s="385"/>
      <c r="H9" s="385"/>
      <c r="I9" s="385"/>
      <c r="J9" s="385"/>
      <c r="K9" s="263"/>
    </row>
    <row r="10" spans="2:11" s="1" customFormat="1" ht="15" customHeight="1">
      <c r="B10" s="266"/>
      <c r="C10" s="265"/>
      <c r="D10" s="385" t="s">
        <v>1502</v>
      </c>
      <c r="E10" s="385"/>
      <c r="F10" s="385"/>
      <c r="G10" s="385"/>
      <c r="H10" s="385"/>
      <c r="I10" s="385"/>
      <c r="J10" s="385"/>
      <c r="K10" s="263"/>
    </row>
    <row r="11" spans="2:11" s="1" customFormat="1" ht="15" customHeight="1">
      <c r="B11" s="266"/>
      <c r="C11" s="267"/>
      <c r="D11" s="385" t="s">
        <v>1503</v>
      </c>
      <c r="E11" s="385"/>
      <c r="F11" s="385"/>
      <c r="G11" s="385"/>
      <c r="H11" s="385"/>
      <c r="I11" s="385"/>
      <c r="J11" s="385"/>
      <c r="K11" s="263"/>
    </row>
    <row r="12" spans="2:11" s="1" customFormat="1" ht="15" customHeight="1">
      <c r="B12" s="266"/>
      <c r="C12" s="267"/>
      <c r="D12" s="265"/>
      <c r="E12" s="265"/>
      <c r="F12" s="265"/>
      <c r="G12" s="265"/>
      <c r="H12" s="265"/>
      <c r="I12" s="265"/>
      <c r="J12" s="265"/>
      <c r="K12" s="263"/>
    </row>
    <row r="13" spans="2:11" s="1" customFormat="1" ht="15" customHeight="1">
      <c r="B13" s="266"/>
      <c r="C13" s="267"/>
      <c r="D13" s="268" t="s">
        <v>1504</v>
      </c>
      <c r="E13" s="265"/>
      <c r="F13" s="265"/>
      <c r="G13" s="265"/>
      <c r="H13" s="265"/>
      <c r="I13" s="265"/>
      <c r="J13" s="265"/>
      <c r="K13" s="263"/>
    </row>
    <row r="14" spans="2:11" s="1" customFormat="1" ht="12.75" customHeight="1">
      <c r="B14" s="266"/>
      <c r="C14" s="267"/>
      <c r="D14" s="267"/>
      <c r="E14" s="267"/>
      <c r="F14" s="267"/>
      <c r="G14" s="267"/>
      <c r="H14" s="267"/>
      <c r="I14" s="267"/>
      <c r="J14" s="267"/>
      <c r="K14" s="263"/>
    </row>
    <row r="15" spans="2:11" s="1" customFormat="1" ht="15" customHeight="1">
      <c r="B15" s="266"/>
      <c r="C15" s="267"/>
      <c r="D15" s="385" t="s">
        <v>1505</v>
      </c>
      <c r="E15" s="385"/>
      <c r="F15" s="385"/>
      <c r="G15" s="385"/>
      <c r="H15" s="385"/>
      <c r="I15" s="385"/>
      <c r="J15" s="385"/>
      <c r="K15" s="263"/>
    </row>
    <row r="16" spans="2:11" s="1" customFormat="1" ht="15" customHeight="1">
      <c r="B16" s="266"/>
      <c r="C16" s="267"/>
      <c r="D16" s="385" t="s">
        <v>1506</v>
      </c>
      <c r="E16" s="385"/>
      <c r="F16" s="385"/>
      <c r="G16" s="385"/>
      <c r="H16" s="385"/>
      <c r="I16" s="385"/>
      <c r="J16" s="385"/>
      <c r="K16" s="263"/>
    </row>
    <row r="17" spans="2:11" s="1" customFormat="1" ht="15" customHeight="1">
      <c r="B17" s="266"/>
      <c r="C17" s="267"/>
      <c r="D17" s="385" t="s">
        <v>1507</v>
      </c>
      <c r="E17" s="385"/>
      <c r="F17" s="385"/>
      <c r="G17" s="385"/>
      <c r="H17" s="385"/>
      <c r="I17" s="385"/>
      <c r="J17" s="385"/>
      <c r="K17" s="263"/>
    </row>
    <row r="18" spans="2:11" s="1" customFormat="1" ht="15" customHeight="1">
      <c r="B18" s="266"/>
      <c r="C18" s="267"/>
      <c r="D18" s="267"/>
      <c r="E18" s="269" t="s">
        <v>1508</v>
      </c>
      <c r="F18" s="385" t="s">
        <v>1509</v>
      </c>
      <c r="G18" s="385"/>
      <c r="H18" s="385"/>
      <c r="I18" s="385"/>
      <c r="J18" s="385"/>
      <c r="K18" s="263"/>
    </row>
    <row r="19" spans="2:11" s="1" customFormat="1" ht="15" customHeight="1">
      <c r="B19" s="266"/>
      <c r="C19" s="267"/>
      <c r="D19" s="267"/>
      <c r="E19" s="269" t="s">
        <v>80</v>
      </c>
      <c r="F19" s="385" t="s">
        <v>1510</v>
      </c>
      <c r="G19" s="385"/>
      <c r="H19" s="385"/>
      <c r="I19" s="385"/>
      <c r="J19" s="385"/>
      <c r="K19" s="263"/>
    </row>
    <row r="20" spans="2:11" s="1" customFormat="1" ht="15" customHeight="1">
      <c r="B20" s="266"/>
      <c r="C20" s="267"/>
      <c r="D20" s="267"/>
      <c r="E20" s="269" t="s">
        <v>1511</v>
      </c>
      <c r="F20" s="385" t="s">
        <v>1512</v>
      </c>
      <c r="G20" s="385"/>
      <c r="H20" s="385"/>
      <c r="I20" s="385"/>
      <c r="J20" s="385"/>
      <c r="K20" s="263"/>
    </row>
    <row r="21" spans="2:11" s="1" customFormat="1" ht="15" customHeight="1">
      <c r="B21" s="266"/>
      <c r="C21" s="267"/>
      <c r="D21" s="267"/>
      <c r="E21" s="269" t="s">
        <v>111</v>
      </c>
      <c r="F21" s="385" t="s">
        <v>1513</v>
      </c>
      <c r="G21" s="385"/>
      <c r="H21" s="385"/>
      <c r="I21" s="385"/>
      <c r="J21" s="385"/>
      <c r="K21" s="263"/>
    </row>
    <row r="22" spans="2:11" s="1" customFormat="1" ht="15" customHeight="1">
      <c r="B22" s="266"/>
      <c r="C22" s="267"/>
      <c r="D22" s="267"/>
      <c r="E22" s="269" t="s">
        <v>1514</v>
      </c>
      <c r="F22" s="385" t="s">
        <v>1515</v>
      </c>
      <c r="G22" s="385"/>
      <c r="H22" s="385"/>
      <c r="I22" s="385"/>
      <c r="J22" s="385"/>
      <c r="K22" s="263"/>
    </row>
    <row r="23" spans="2:11" s="1" customFormat="1" ht="15" customHeight="1">
      <c r="B23" s="266"/>
      <c r="C23" s="267"/>
      <c r="D23" s="267"/>
      <c r="E23" s="269" t="s">
        <v>1516</v>
      </c>
      <c r="F23" s="385" t="s">
        <v>1517</v>
      </c>
      <c r="G23" s="385"/>
      <c r="H23" s="385"/>
      <c r="I23" s="385"/>
      <c r="J23" s="385"/>
      <c r="K23" s="263"/>
    </row>
    <row r="24" spans="2:11" s="1" customFormat="1" ht="12.75" customHeight="1">
      <c r="B24" s="266"/>
      <c r="C24" s="267"/>
      <c r="D24" s="267"/>
      <c r="E24" s="267"/>
      <c r="F24" s="267"/>
      <c r="G24" s="267"/>
      <c r="H24" s="267"/>
      <c r="I24" s="267"/>
      <c r="J24" s="267"/>
      <c r="K24" s="263"/>
    </row>
    <row r="25" spans="2:11" s="1" customFormat="1" ht="15" customHeight="1">
      <c r="B25" s="266"/>
      <c r="C25" s="385" t="s">
        <v>1518</v>
      </c>
      <c r="D25" s="385"/>
      <c r="E25" s="385"/>
      <c r="F25" s="385"/>
      <c r="G25" s="385"/>
      <c r="H25" s="385"/>
      <c r="I25" s="385"/>
      <c r="J25" s="385"/>
      <c r="K25" s="263"/>
    </row>
    <row r="26" spans="2:11" s="1" customFormat="1" ht="15" customHeight="1">
      <c r="B26" s="266"/>
      <c r="C26" s="385" t="s">
        <v>1519</v>
      </c>
      <c r="D26" s="385"/>
      <c r="E26" s="385"/>
      <c r="F26" s="385"/>
      <c r="G26" s="385"/>
      <c r="H26" s="385"/>
      <c r="I26" s="385"/>
      <c r="J26" s="385"/>
      <c r="K26" s="263"/>
    </row>
    <row r="27" spans="2:11" s="1" customFormat="1" ht="15" customHeight="1">
      <c r="B27" s="266"/>
      <c r="C27" s="265"/>
      <c r="D27" s="385" t="s">
        <v>1520</v>
      </c>
      <c r="E27" s="385"/>
      <c r="F27" s="385"/>
      <c r="G27" s="385"/>
      <c r="H27" s="385"/>
      <c r="I27" s="385"/>
      <c r="J27" s="385"/>
      <c r="K27" s="263"/>
    </row>
    <row r="28" spans="2:11" s="1" customFormat="1" ht="15" customHeight="1">
      <c r="B28" s="266"/>
      <c r="C28" s="267"/>
      <c r="D28" s="385" t="s">
        <v>1521</v>
      </c>
      <c r="E28" s="385"/>
      <c r="F28" s="385"/>
      <c r="G28" s="385"/>
      <c r="H28" s="385"/>
      <c r="I28" s="385"/>
      <c r="J28" s="385"/>
      <c r="K28" s="263"/>
    </row>
    <row r="29" spans="2:11" s="1" customFormat="1" ht="12.75" customHeight="1">
      <c r="B29" s="266"/>
      <c r="C29" s="267"/>
      <c r="D29" s="267"/>
      <c r="E29" s="267"/>
      <c r="F29" s="267"/>
      <c r="G29" s="267"/>
      <c r="H29" s="267"/>
      <c r="I29" s="267"/>
      <c r="J29" s="267"/>
      <c r="K29" s="263"/>
    </row>
    <row r="30" spans="2:11" s="1" customFormat="1" ht="15" customHeight="1">
      <c r="B30" s="266"/>
      <c r="C30" s="267"/>
      <c r="D30" s="385" t="s">
        <v>1522</v>
      </c>
      <c r="E30" s="385"/>
      <c r="F30" s="385"/>
      <c r="G30" s="385"/>
      <c r="H30" s="385"/>
      <c r="I30" s="385"/>
      <c r="J30" s="385"/>
      <c r="K30" s="263"/>
    </row>
    <row r="31" spans="2:11" s="1" customFormat="1" ht="15" customHeight="1">
      <c r="B31" s="266"/>
      <c r="C31" s="267"/>
      <c r="D31" s="385" t="s">
        <v>1523</v>
      </c>
      <c r="E31" s="385"/>
      <c r="F31" s="385"/>
      <c r="G31" s="385"/>
      <c r="H31" s="385"/>
      <c r="I31" s="385"/>
      <c r="J31" s="385"/>
      <c r="K31" s="263"/>
    </row>
    <row r="32" spans="2:11" s="1" customFormat="1" ht="12.75" customHeight="1">
      <c r="B32" s="266"/>
      <c r="C32" s="267"/>
      <c r="D32" s="267"/>
      <c r="E32" s="267"/>
      <c r="F32" s="267"/>
      <c r="G32" s="267"/>
      <c r="H32" s="267"/>
      <c r="I32" s="267"/>
      <c r="J32" s="267"/>
      <c r="K32" s="263"/>
    </row>
    <row r="33" spans="2:11" s="1" customFormat="1" ht="15" customHeight="1">
      <c r="B33" s="266"/>
      <c r="C33" s="267"/>
      <c r="D33" s="385" t="s">
        <v>1524</v>
      </c>
      <c r="E33" s="385"/>
      <c r="F33" s="385"/>
      <c r="G33" s="385"/>
      <c r="H33" s="385"/>
      <c r="I33" s="385"/>
      <c r="J33" s="385"/>
      <c r="K33" s="263"/>
    </row>
    <row r="34" spans="2:11" s="1" customFormat="1" ht="15" customHeight="1">
      <c r="B34" s="266"/>
      <c r="C34" s="267"/>
      <c r="D34" s="385" t="s">
        <v>1525</v>
      </c>
      <c r="E34" s="385"/>
      <c r="F34" s="385"/>
      <c r="G34" s="385"/>
      <c r="H34" s="385"/>
      <c r="I34" s="385"/>
      <c r="J34" s="385"/>
      <c r="K34" s="263"/>
    </row>
    <row r="35" spans="2:11" s="1" customFormat="1" ht="15" customHeight="1">
      <c r="B35" s="266"/>
      <c r="C35" s="267"/>
      <c r="D35" s="385" t="s">
        <v>1526</v>
      </c>
      <c r="E35" s="385"/>
      <c r="F35" s="385"/>
      <c r="G35" s="385"/>
      <c r="H35" s="385"/>
      <c r="I35" s="385"/>
      <c r="J35" s="385"/>
      <c r="K35" s="263"/>
    </row>
    <row r="36" spans="2:11" s="1" customFormat="1" ht="15" customHeight="1">
      <c r="B36" s="266"/>
      <c r="C36" s="267"/>
      <c r="D36" s="265"/>
      <c r="E36" s="268" t="s">
        <v>158</v>
      </c>
      <c r="F36" s="265"/>
      <c r="G36" s="385" t="s">
        <v>1527</v>
      </c>
      <c r="H36" s="385"/>
      <c r="I36" s="385"/>
      <c r="J36" s="385"/>
      <c r="K36" s="263"/>
    </row>
    <row r="37" spans="2:11" s="1" customFormat="1" ht="30.75" customHeight="1">
      <c r="B37" s="266"/>
      <c r="C37" s="267"/>
      <c r="D37" s="265"/>
      <c r="E37" s="268" t="s">
        <v>1528</v>
      </c>
      <c r="F37" s="265"/>
      <c r="G37" s="385" t="s">
        <v>1529</v>
      </c>
      <c r="H37" s="385"/>
      <c r="I37" s="385"/>
      <c r="J37" s="385"/>
      <c r="K37" s="263"/>
    </row>
    <row r="38" spans="2:11" s="1" customFormat="1" ht="15" customHeight="1">
      <c r="B38" s="266"/>
      <c r="C38" s="267"/>
      <c r="D38" s="265"/>
      <c r="E38" s="268" t="s">
        <v>54</v>
      </c>
      <c r="F38" s="265"/>
      <c r="G38" s="385" t="s">
        <v>1530</v>
      </c>
      <c r="H38" s="385"/>
      <c r="I38" s="385"/>
      <c r="J38" s="385"/>
      <c r="K38" s="263"/>
    </row>
    <row r="39" spans="2:11" s="1" customFormat="1" ht="15" customHeight="1">
      <c r="B39" s="266"/>
      <c r="C39" s="267"/>
      <c r="D39" s="265"/>
      <c r="E39" s="268" t="s">
        <v>55</v>
      </c>
      <c r="F39" s="265"/>
      <c r="G39" s="385" t="s">
        <v>1531</v>
      </c>
      <c r="H39" s="385"/>
      <c r="I39" s="385"/>
      <c r="J39" s="385"/>
      <c r="K39" s="263"/>
    </row>
    <row r="40" spans="2:11" s="1" customFormat="1" ht="15" customHeight="1">
      <c r="B40" s="266"/>
      <c r="C40" s="267"/>
      <c r="D40" s="265"/>
      <c r="E40" s="268" t="s">
        <v>159</v>
      </c>
      <c r="F40" s="265"/>
      <c r="G40" s="385" t="s">
        <v>1532</v>
      </c>
      <c r="H40" s="385"/>
      <c r="I40" s="385"/>
      <c r="J40" s="385"/>
      <c r="K40" s="263"/>
    </row>
    <row r="41" spans="2:11" s="1" customFormat="1" ht="15" customHeight="1">
      <c r="B41" s="266"/>
      <c r="C41" s="267"/>
      <c r="D41" s="265"/>
      <c r="E41" s="268" t="s">
        <v>160</v>
      </c>
      <c r="F41" s="265"/>
      <c r="G41" s="385" t="s">
        <v>1533</v>
      </c>
      <c r="H41" s="385"/>
      <c r="I41" s="385"/>
      <c r="J41" s="385"/>
      <c r="K41" s="263"/>
    </row>
    <row r="42" spans="2:11" s="1" customFormat="1" ht="15" customHeight="1">
      <c r="B42" s="266"/>
      <c r="C42" s="267"/>
      <c r="D42" s="265"/>
      <c r="E42" s="268" t="s">
        <v>1534</v>
      </c>
      <c r="F42" s="265"/>
      <c r="G42" s="385" t="s">
        <v>1535</v>
      </c>
      <c r="H42" s="385"/>
      <c r="I42" s="385"/>
      <c r="J42" s="385"/>
      <c r="K42" s="263"/>
    </row>
    <row r="43" spans="2:11" s="1" customFormat="1" ht="15" customHeight="1">
      <c r="B43" s="266"/>
      <c r="C43" s="267"/>
      <c r="D43" s="265"/>
      <c r="E43" s="268"/>
      <c r="F43" s="265"/>
      <c r="G43" s="385" t="s">
        <v>1536</v>
      </c>
      <c r="H43" s="385"/>
      <c r="I43" s="385"/>
      <c r="J43" s="385"/>
      <c r="K43" s="263"/>
    </row>
    <row r="44" spans="2:11" s="1" customFormat="1" ht="15" customHeight="1">
      <c r="B44" s="266"/>
      <c r="C44" s="267"/>
      <c r="D44" s="265"/>
      <c r="E44" s="268" t="s">
        <v>1537</v>
      </c>
      <c r="F44" s="265"/>
      <c r="G44" s="385" t="s">
        <v>1538</v>
      </c>
      <c r="H44" s="385"/>
      <c r="I44" s="385"/>
      <c r="J44" s="385"/>
      <c r="K44" s="263"/>
    </row>
    <row r="45" spans="2:11" s="1" customFormat="1" ht="15" customHeight="1">
      <c r="B45" s="266"/>
      <c r="C45" s="267"/>
      <c r="D45" s="265"/>
      <c r="E45" s="268" t="s">
        <v>162</v>
      </c>
      <c r="F45" s="265"/>
      <c r="G45" s="385" t="s">
        <v>1539</v>
      </c>
      <c r="H45" s="385"/>
      <c r="I45" s="385"/>
      <c r="J45" s="385"/>
      <c r="K45" s="263"/>
    </row>
    <row r="46" spans="2:11" s="1" customFormat="1" ht="12.75" customHeight="1">
      <c r="B46" s="266"/>
      <c r="C46" s="267"/>
      <c r="D46" s="265"/>
      <c r="E46" s="265"/>
      <c r="F46" s="265"/>
      <c r="G46" s="265"/>
      <c r="H46" s="265"/>
      <c r="I46" s="265"/>
      <c r="J46" s="265"/>
      <c r="K46" s="263"/>
    </row>
    <row r="47" spans="2:11" s="1" customFormat="1" ht="15" customHeight="1">
      <c r="B47" s="266"/>
      <c r="C47" s="267"/>
      <c r="D47" s="385" t="s">
        <v>1540</v>
      </c>
      <c r="E47" s="385"/>
      <c r="F47" s="385"/>
      <c r="G47" s="385"/>
      <c r="H47" s="385"/>
      <c r="I47" s="385"/>
      <c r="J47" s="385"/>
      <c r="K47" s="263"/>
    </row>
    <row r="48" spans="2:11" s="1" customFormat="1" ht="15" customHeight="1">
      <c r="B48" s="266"/>
      <c r="C48" s="267"/>
      <c r="D48" s="267"/>
      <c r="E48" s="385" t="s">
        <v>1541</v>
      </c>
      <c r="F48" s="385"/>
      <c r="G48" s="385"/>
      <c r="H48" s="385"/>
      <c r="I48" s="385"/>
      <c r="J48" s="385"/>
      <c r="K48" s="263"/>
    </row>
    <row r="49" spans="2:11" s="1" customFormat="1" ht="15" customHeight="1">
      <c r="B49" s="266"/>
      <c r="C49" s="267"/>
      <c r="D49" s="267"/>
      <c r="E49" s="385" t="s">
        <v>1542</v>
      </c>
      <c r="F49" s="385"/>
      <c r="G49" s="385"/>
      <c r="H49" s="385"/>
      <c r="I49" s="385"/>
      <c r="J49" s="385"/>
      <c r="K49" s="263"/>
    </row>
    <row r="50" spans="2:11" s="1" customFormat="1" ht="15" customHeight="1">
      <c r="B50" s="266"/>
      <c r="C50" s="267"/>
      <c r="D50" s="267"/>
      <c r="E50" s="385" t="s">
        <v>1543</v>
      </c>
      <c r="F50" s="385"/>
      <c r="G50" s="385"/>
      <c r="H50" s="385"/>
      <c r="I50" s="385"/>
      <c r="J50" s="385"/>
      <c r="K50" s="263"/>
    </row>
    <row r="51" spans="2:11" s="1" customFormat="1" ht="15" customHeight="1">
      <c r="B51" s="266"/>
      <c r="C51" s="267"/>
      <c r="D51" s="385" t="s">
        <v>1544</v>
      </c>
      <c r="E51" s="385"/>
      <c r="F51" s="385"/>
      <c r="G51" s="385"/>
      <c r="H51" s="385"/>
      <c r="I51" s="385"/>
      <c r="J51" s="385"/>
      <c r="K51" s="263"/>
    </row>
    <row r="52" spans="2:11" s="1" customFormat="1" ht="25.5" customHeight="1">
      <c r="B52" s="262"/>
      <c r="C52" s="386" t="s">
        <v>1545</v>
      </c>
      <c r="D52" s="386"/>
      <c r="E52" s="386"/>
      <c r="F52" s="386"/>
      <c r="G52" s="386"/>
      <c r="H52" s="386"/>
      <c r="I52" s="386"/>
      <c r="J52" s="386"/>
      <c r="K52" s="263"/>
    </row>
    <row r="53" spans="2:11" s="1" customFormat="1" ht="5.25" customHeight="1">
      <c r="B53" s="262"/>
      <c r="C53" s="264"/>
      <c r="D53" s="264"/>
      <c r="E53" s="264"/>
      <c r="F53" s="264"/>
      <c r="G53" s="264"/>
      <c r="H53" s="264"/>
      <c r="I53" s="264"/>
      <c r="J53" s="264"/>
      <c r="K53" s="263"/>
    </row>
    <row r="54" spans="2:11" s="1" customFormat="1" ht="15" customHeight="1">
      <c r="B54" s="262"/>
      <c r="C54" s="385" t="s">
        <v>1546</v>
      </c>
      <c r="D54" s="385"/>
      <c r="E54" s="385"/>
      <c r="F54" s="385"/>
      <c r="G54" s="385"/>
      <c r="H54" s="385"/>
      <c r="I54" s="385"/>
      <c r="J54" s="385"/>
      <c r="K54" s="263"/>
    </row>
    <row r="55" spans="2:11" s="1" customFormat="1" ht="15" customHeight="1">
      <c r="B55" s="262"/>
      <c r="C55" s="385" t="s">
        <v>1547</v>
      </c>
      <c r="D55" s="385"/>
      <c r="E55" s="385"/>
      <c r="F55" s="385"/>
      <c r="G55" s="385"/>
      <c r="H55" s="385"/>
      <c r="I55" s="385"/>
      <c r="J55" s="385"/>
      <c r="K55" s="263"/>
    </row>
    <row r="56" spans="2:11" s="1" customFormat="1" ht="12.75" customHeight="1">
      <c r="B56" s="262"/>
      <c r="C56" s="265"/>
      <c r="D56" s="265"/>
      <c r="E56" s="265"/>
      <c r="F56" s="265"/>
      <c r="G56" s="265"/>
      <c r="H56" s="265"/>
      <c r="I56" s="265"/>
      <c r="J56" s="265"/>
      <c r="K56" s="263"/>
    </row>
    <row r="57" spans="2:11" s="1" customFormat="1" ht="15" customHeight="1">
      <c r="B57" s="262"/>
      <c r="C57" s="385" t="s">
        <v>1548</v>
      </c>
      <c r="D57" s="385"/>
      <c r="E57" s="385"/>
      <c r="F57" s="385"/>
      <c r="G57" s="385"/>
      <c r="H57" s="385"/>
      <c r="I57" s="385"/>
      <c r="J57" s="385"/>
      <c r="K57" s="263"/>
    </row>
    <row r="58" spans="2:11" s="1" customFormat="1" ht="15" customHeight="1">
      <c r="B58" s="262"/>
      <c r="C58" s="267"/>
      <c r="D58" s="385" t="s">
        <v>1549</v>
      </c>
      <c r="E58" s="385"/>
      <c r="F58" s="385"/>
      <c r="G58" s="385"/>
      <c r="H58" s="385"/>
      <c r="I58" s="385"/>
      <c r="J58" s="385"/>
      <c r="K58" s="263"/>
    </row>
    <row r="59" spans="2:11" s="1" customFormat="1" ht="15" customHeight="1">
      <c r="B59" s="262"/>
      <c r="C59" s="267"/>
      <c r="D59" s="385" t="s">
        <v>1550</v>
      </c>
      <c r="E59" s="385"/>
      <c r="F59" s="385"/>
      <c r="G59" s="385"/>
      <c r="H59" s="385"/>
      <c r="I59" s="385"/>
      <c r="J59" s="385"/>
      <c r="K59" s="263"/>
    </row>
    <row r="60" spans="2:11" s="1" customFormat="1" ht="15" customHeight="1">
      <c r="B60" s="262"/>
      <c r="C60" s="267"/>
      <c r="D60" s="385" t="s">
        <v>1551</v>
      </c>
      <c r="E60" s="385"/>
      <c r="F60" s="385"/>
      <c r="G60" s="385"/>
      <c r="H60" s="385"/>
      <c r="I60" s="385"/>
      <c r="J60" s="385"/>
      <c r="K60" s="263"/>
    </row>
    <row r="61" spans="2:11" s="1" customFormat="1" ht="15" customHeight="1">
      <c r="B61" s="262"/>
      <c r="C61" s="267"/>
      <c r="D61" s="385" t="s">
        <v>1552</v>
      </c>
      <c r="E61" s="385"/>
      <c r="F61" s="385"/>
      <c r="G61" s="385"/>
      <c r="H61" s="385"/>
      <c r="I61" s="385"/>
      <c r="J61" s="385"/>
      <c r="K61" s="263"/>
    </row>
    <row r="62" spans="2:11" s="1" customFormat="1" ht="15" customHeight="1">
      <c r="B62" s="262"/>
      <c r="C62" s="267"/>
      <c r="D62" s="387" t="s">
        <v>1553</v>
      </c>
      <c r="E62" s="387"/>
      <c r="F62" s="387"/>
      <c r="G62" s="387"/>
      <c r="H62" s="387"/>
      <c r="I62" s="387"/>
      <c r="J62" s="387"/>
      <c r="K62" s="263"/>
    </row>
    <row r="63" spans="2:11" s="1" customFormat="1" ht="15" customHeight="1">
      <c r="B63" s="262"/>
      <c r="C63" s="267"/>
      <c r="D63" s="385" t="s">
        <v>1554</v>
      </c>
      <c r="E63" s="385"/>
      <c r="F63" s="385"/>
      <c r="G63" s="385"/>
      <c r="H63" s="385"/>
      <c r="I63" s="385"/>
      <c r="J63" s="385"/>
      <c r="K63" s="263"/>
    </row>
    <row r="64" spans="2:11" s="1" customFormat="1" ht="12.75" customHeight="1">
      <c r="B64" s="262"/>
      <c r="C64" s="267"/>
      <c r="D64" s="267"/>
      <c r="E64" s="270"/>
      <c r="F64" s="267"/>
      <c r="G64" s="267"/>
      <c r="H64" s="267"/>
      <c r="I64" s="267"/>
      <c r="J64" s="267"/>
      <c r="K64" s="263"/>
    </row>
    <row r="65" spans="2:11" s="1" customFormat="1" ht="15" customHeight="1">
      <c r="B65" s="262"/>
      <c r="C65" s="267"/>
      <c r="D65" s="385" t="s">
        <v>1555</v>
      </c>
      <c r="E65" s="385"/>
      <c r="F65" s="385"/>
      <c r="G65" s="385"/>
      <c r="H65" s="385"/>
      <c r="I65" s="385"/>
      <c r="J65" s="385"/>
      <c r="K65" s="263"/>
    </row>
    <row r="66" spans="2:11" s="1" customFormat="1" ht="15" customHeight="1">
      <c r="B66" s="262"/>
      <c r="C66" s="267"/>
      <c r="D66" s="387" t="s">
        <v>1556</v>
      </c>
      <c r="E66" s="387"/>
      <c r="F66" s="387"/>
      <c r="G66" s="387"/>
      <c r="H66" s="387"/>
      <c r="I66" s="387"/>
      <c r="J66" s="387"/>
      <c r="K66" s="263"/>
    </row>
    <row r="67" spans="2:11" s="1" customFormat="1" ht="15" customHeight="1">
      <c r="B67" s="262"/>
      <c r="C67" s="267"/>
      <c r="D67" s="385" t="s">
        <v>1557</v>
      </c>
      <c r="E67" s="385"/>
      <c r="F67" s="385"/>
      <c r="G67" s="385"/>
      <c r="H67" s="385"/>
      <c r="I67" s="385"/>
      <c r="J67" s="385"/>
      <c r="K67" s="263"/>
    </row>
    <row r="68" spans="2:11" s="1" customFormat="1" ht="15" customHeight="1">
      <c r="B68" s="262"/>
      <c r="C68" s="267"/>
      <c r="D68" s="385" t="s">
        <v>1558</v>
      </c>
      <c r="E68" s="385"/>
      <c r="F68" s="385"/>
      <c r="G68" s="385"/>
      <c r="H68" s="385"/>
      <c r="I68" s="385"/>
      <c r="J68" s="385"/>
      <c r="K68" s="263"/>
    </row>
    <row r="69" spans="2:11" s="1" customFormat="1" ht="15" customHeight="1">
      <c r="B69" s="262"/>
      <c r="C69" s="267"/>
      <c r="D69" s="385" t="s">
        <v>1559</v>
      </c>
      <c r="E69" s="385"/>
      <c r="F69" s="385"/>
      <c r="G69" s="385"/>
      <c r="H69" s="385"/>
      <c r="I69" s="385"/>
      <c r="J69" s="385"/>
      <c r="K69" s="263"/>
    </row>
    <row r="70" spans="2:11" s="1" customFormat="1" ht="15" customHeight="1">
      <c r="B70" s="262"/>
      <c r="C70" s="267"/>
      <c r="D70" s="385" t="s">
        <v>1560</v>
      </c>
      <c r="E70" s="385"/>
      <c r="F70" s="385"/>
      <c r="G70" s="385"/>
      <c r="H70" s="385"/>
      <c r="I70" s="385"/>
      <c r="J70" s="385"/>
      <c r="K70" s="263"/>
    </row>
    <row r="71" spans="2:11" s="1" customFormat="1" ht="12.75" customHeight="1">
      <c r="B71" s="271"/>
      <c r="C71" s="272"/>
      <c r="D71" s="272"/>
      <c r="E71" s="272"/>
      <c r="F71" s="272"/>
      <c r="G71" s="272"/>
      <c r="H71" s="272"/>
      <c r="I71" s="272"/>
      <c r="J71" s="272"/>
      <c r="K71" s="273"/>
    </row>
    <row r="72" spans="2:11" s="1" customFormat="1" ht="18.75" customHeight="1">
      <c r="B72" s="274"/>
      <c r="C72" s="274"/>
      <c r="D72" s="274"/>
      <c r="E72" s="274"/>
      <c r="F72" s="274"/>
      <c r="G72" s="274"/>
      <c r="H72" s="274"/>
      <c r="I72" s="274"/>
      <c r="J72" s="274"/>
      <c r="K72" s="275"/>
    </row>
    <row r="73" spans="2:11" s="1" customFormat="1" ht="18.75" customHeight="1">
      <c r="B73" s="275"/>
      <c r="C73" s="275"/>
      <c r="D73" s="275"/>
      <c r="E73" s="275"/>
      <c r="F73" s="275"/>
      <c r="G73" s="275"/>
      <c r="H73" s="275"/>
      <c r="I73" s="275"/>
      <c r="J73" s="275"/>
      <c r="K73" s="275"/>
    </row>
    <row r="74" spans="2:11" s="1" customFormat="1" ht="7.5" customHeight="1">
      <c r="B74" s="276"/>
      <c r="C74" s="277"/>
      <c r="D74" s="277"/>
      <c r="E74" s="277"/>
      <c r="F74" s="277"/>
      <c r="G74" s="277"/>
      <c r="H74" s="277"/>
      <c r="I74" s="277"/>
      <c r="J74" s="277"/>
      <c r="K74" s="278"/>
    </row>
    <row r="75" spans="2:11" s="1" customFormat="1" ht="45" customHeight="1">
      <c r="B75" s="279"/>
      <c r="C75" s="388" t="s">
        <v>1561</v>
      </c>
      <c r="D75" s="388"/>
      <c r="E75" s="388"/>
      <c r="F75" s="388"/>
      <c r="G75" s="388"/>
      <c r="H75" s="388"/>
      <c r="I75" s="388"/>
      <c r="J75" s="388"/>
      <c r="K75" s="280"/>
    </row>
    <row r="76" spans="2:11" s="1" customFormat="1" ht="17.25" customHeight="1">
      <c r="B76" s="279"/>
      <c r="C76" s="281" t="s">
        <v>1562</v>
      </c>
      <c r="D76" s="281"/>
      <c r="E76" s="281"/>
      <c r="F76" s="281" t="s">
        <v>1563</v>
      </c>
      <c r="G76" s="282"/>
      <c r="H76" s="281" t="s">
        <v>55</v>
      </c>
      <c r="I76" s="281" t="s">
        <v>58</v>
      </c>
      <c r="J76" s="281" t="s">
        <v>1564</v>
      </c>
      <c r="K76" s="280"/>
    </row>
    <row r="77" spans="2:11" s="1" customFormat="1" ht="17.25" customHeight="1">
      <c r="B77" s="279"/>
      <c r="C77" s="283" t="s">
        <v>1565</v>
      </c>
      <c r="D77" s="283"/>
      <c r="E77" s="283"/>
      <c r="F77" s="284" t="s">
        <v>1566</v>
      </c>
      <c r="G77" s="285"/>
      <c r="H77" s="283"/>
      <c r="I77" s="283"/>
      <c r="J77" s="283" t="s">
        <v>1567</v>
      </c>
      <c r="K77" s="280"/>
    </row>
    <row r="78" spans="2:11" s="1" customFormat="1" ht="5.25" customHeight="1">
      <c r="B78" s="279"/>
      <c r="C78" s="286"/>
      <c r="D78" s="286"/>
      <c r="E78" s="286"/>
      <c r="F78" s="286"/>
      <c r="G78" s="287"/>
      <c r="H78" s="286"/>
      <c r="I78" s="286"/>
      <c r="J78" s="286"/>
      <c r="K78" s="280"/>
    </row>
    <row r="79" spans="2:11" s="1" customFormat="1" ht="15" customHeight="1">
      <c r="B79" s="279"/>
      <c r="C79" s="268" t="s">
        <v>54</v>
      </c>
      <c r="D79" s="286"/>
      <c r="E79" s="286"/>
      <c r="F79" s="288" t="s">
        <v>1568</v>
      </c>
      <c r="G79" s="287"/>
      <c r="H79" s="268" t="s">
        <v>1569</v>
      </c>
      <c r="I79" s="268" t="s">
        <v>1570</v>
      </c>
      <c r="J79" s="268">
        <v>20</v>
      </c>
      <c r="K79" s="280"/>
    </row>
    <row r="80" spans="2:11" s="1" customFormat="1" ht="15" customHeight="1">
      <c r="B80" s="279"/>
      <c r="C80" s="268" t="s">
        <v>1571</v>
      </c>
      <c r="D80" s="268"/>
      <c r="E80" s="268"/>
      <c r="F80" s="288" t="s">
        <v>1568</v>
      </c>
      <c r="G80" s="287"/>
      <c r="H80" s="268" t="s">
        <v>1572</v>
      </c>
      <c r="I80" s="268" t="s">
        <v>1570</v>
      </c>
      <c r="J80" s="268">
        <v>120</v>
      </c>
      <c r="K80" s="280"/>
    </row>
    <row r="81" spans="2:11" s="1" customFormat="1" ht="15" customHeight="1">
      <c r="B81" s="289"/>
      <c r="C81" s="268" t="s">
        <v>1573</v>
      </c>
      <c r="D81" s="268"/>
      <c r="E81" s="268"/>
      <c r="F81" s="288" t="s">
        <v>1574</v>
      </c>
      <c r="G81" s="287"/>
      <c r="H81" s="268" t="s">
        <v>1575</v>
      </c>
      <c r="I81" s="268" t="s">
        <v>1570</v>
      </c>
      <c r="J81" s="268">
        <v>50</v>
      </c>
      <c r="K81" s="280"/>
    </row>
    <row r="82" spans="2:11" s="1" customFormat="1" ht="15" customHeight="1">
      <c r="B82" s="289"/>
      <c r="C82" s="268" t="s">
        <v>1576</v>
      </c>
      <c r="D82" s="268"/>
      <c r="E82" s="268"/>
      <c r="F82" s="288" t="s">
        <v>1568</v>
      </c>
      <c r="G82" s="287"/>
      <c r="H82" s="268" t="s">
        <v>1577</v>
      </c>
      <c r="I82" s="268" t="s">
        <v>1578</v>
      </c>
      <c r="J82" s="268"/>
      <c r="K82" s="280"/>
    </row>
    <row r="83" spans="2:11" s="1" customFormat="1" ht="15" customHeight="1">
      <c r="B83" s="289"/>
      <c r="C83" s="290" t="s">
        <v>1579</v>
      </c>
      <c r="D83" s="290"/>
      <c r="E83" s="290"/>
      <c r="F83" s="291" t="s">
        <v>1574</v>
      </c>
      <c r="G83" s="290"/>
      <c r="H83" s="290" t="s">
        <v>1580</v>
      </c>
      <c r="I83" s="290" t="s">
        <v>1570</v>
      </c>
      <c r="J83" s="290">
        <v>15</v>
      </c>
      <c r="K83" s="280"/>
    </row>
    <row r="84" spans="2:11" s="1" customFormat="1" ht="15" customHeight="1">
      <c r="B84" s="289"/>
      <c r="C84" s="290" t="s">
        <v>1581</v>
      </c>
      <c r="D84" s="290"/>
      <c r="E84" s="290"/>
      <c r="F84" s="291" t="s">
        <v>1574</v>
      </c>
      <c r="G84" s="290"/>
      <c r="H84" s="290" t="s">
        <v>1582</v>
      </c>
      <c r="I84" s="290" t="s">
        <v>1570</v>
      </c>
      <c r="J84" s="290">
        <v>15</v>
      </c>
      <c r="K84" s="280"/>
    </row>
    <row r="85" spans="2:11" s="1" customFormat="1" ht="15" customHeight="1">
      <c r="B85" s="289"/>
      <c r="C85" s="290" t="s">
        <v>1583</v>
      </c>
      <c r="D85" s="290"/>
      <c r="E85" s="290"/>
      <c r="F85" s="291" t="s">
        <v>1574</v>
      </c>
      <c r="G85" s="290"/>
      <c r="H85" s="290" t="s">
        <v>1584</v>
      </c>
      <c r="I85" s="290" t="s">
        <v>1570</v>
      </c>
      <c r="J85" s="290">
        <v>20</v>
      </c>
      <c r="K85" s="280"/>
    </row>
    <row r="86" spans="2:11" s="1" customFormat="1" ht="15" customHeight="1">
      <c r="B86" s="289"/>
      <c r="C86" s="290" t="s">
        <v>1585</v>
      </c>
      <c r="D86" s="290"/>
      <c r="E86" s="290"/>
      <c r="F86" s="291" t="s">
        <v>1574</v>
      </c>
      <c r="G86" s="290"/>
      <c r="H86" s="290" t="s">
        <v>1586</v>
      </c>
      <c r="I86" s="290" t="s">
        <v>1570</v>
      </c>
      <c r="J86" s="290">
        <v>20</v>
      </c>
      <c r="K86" s="280"/>
    </row>
    <row r="87" spans="2:11" s="1" customFormat="1" ht="15" customHeight="1">
      <c r="B87" s="289"/>
      <c r="C87" s="268" t="s">
        <v>1587</v>
      </c>
      <c r="D87" s="268"/>
      <c r="E87" s="268"/>
      <c r="F87" s="288" t="s">
        <v>1574</v>
      </c>
      <c r="G87" s="287"/>
      <c r="H87" s="268" t="s">
        <v>1588</v>
      </c>
      <c r="I87" s="268" t="s">
        <v>1570</v>
      </c>
      <c r="J87" s="268">
        <v>50</v>
      </c>
      <c r="K87" s="280"/>
    </row>
    <row r="88" spans="2:11" s="1" customFormat="1" ht="15" customHeight="1">
      <c r="B88" s="289"/>
      <c r="C88" s="268" t="s">
        <v>1589</v>
      </c>
      <c r="D88" s="268"/>
      <c r="E88" s="268"/>
      <c r="F88" s="288" t="s">
        <v>1574</v>
      </c>
      <c r="G88" s="287"/>
      <c r="H88" s="268" t="s">
        <v>1590</v>
      </c>
      <c r="I88" s="268" t="s">
        <v>1570</v>
      </c>
      <c r="J88" s="268">
        <v>20</v>
      </c>
      <c r="K88" s="280"/>
    </row>
    <row r="89" spans="2:11" s="1" customFormat="1" ht="15" customHeight="1">
      <c r="B89" s="289"/>
      <c r="C89" s="268" t="s">
        <v>1591</v>
      </c>
      <c r="D89" s="268"/>
      <c r="E89" s="268"/>
      <c r="F89" s="288" t="s">
        <v>1574</v>
      </c>
      <c r="G89" s="287"/>
      <c r="H89" s="268" t="s">
        <v>1592</v>
      </c>
      <c r="I89" s="268" t="s">
        <v>1570</v>
      </c>
      <c r="J89" s="268">
        <v>20</v>
      </c>
      <c r="K89" s="280"/>
    </row>
    <row r="90" spans="2:11" s="1" customFormat="1" ht="15" customHeight="1">
      <c r="B90" s="289"/>
      <c r="C90" s="268" t="s">
        <v>1593</v>
      </c>
      <c r="D90" s="268"/>
      <c r="E90" s="268"/>
      <c r="F90" s="288" t="s">
        <v>1574</v>
      </c>
      <c r="G90" s="287"/>
      <c r="H90" s="268" t="s">
        <v>1594</v>
      </c>
      <c r="I90" s="268" t="s">
        <v>1570</v>
      </c>
      <c r="J90" s="268">
        <v>50</v>
      </c>
      <c r="K90" s="280"/>
    </row>
    <row r="91" spans="2:11" s="1" customFormat="1" ht="15" customHeight="1">
      <c r="B91" s="289"/>
      <c r="C91" s="268" t="s">
        <v>1595</v>
      </c>
      <c r="D91" s="268"/>
      <c r="E91" s="268"/>
      <c r="F91" s="288" t="s">
        <v>1574</v>
      </c>
      <c r="G91" s="287"/>
      <c r="H91" s="268" t="s">
        <v>1595</v>
      </c>
      <c r="I91" s="268" t="s">
        <v>1570</v>
      </c>
      <c r="J91" s="268">
        <v>50</v>
      </c>
      <c r="K91" s="280"/>
    </row>
    <row r="92" spans="2:11" s="1" customFormat="1" ht="15" customHeight="1">
      <c r="B92" s="289"/>
      <c r="C92" s="268" t="s">
        <v>1596</v>
      </c>
      <c r="D92" s="268"/>
      <c r="E92" s="268"/>
      <c r="F92" s="288" t="s">
        <v>1574</v>
      </c>
      <c r="G92" s="287"/>
      <c r="H92" s="268" t="s">
        <v>1597</v>
      </c>
      <c r="I92" s="268" t="s">
        <v>1570</v>
      </c>
      <c r="J92" s="268">
        <v>255</v>
      </c>
      <c r="K92" s="280"/>
    </row>
    <row r="93" spans="2:11" s="1" customFormat="1" ht="15" customHeight="1">
      <c r="B93" s="289"/>
      <c r="C93" s="268" t="s">
        <v>1598</v>
      </c>
      <c r="D93" s="268"/>
      <c r="E93" s="268"/>
      <c r="F93" s="288" t="s">
        <v>1568</v>
      </c>
      <c r="G93" s="287"/>
      <c r="H93" s="268" t="s">
        <v>1599</v>
      </c>
      <c r="I93" s="268" t="s">
        <v>1600</v>
      </c>
      <c r="J93" s="268"/>
      <c r="K93" s="280"/>
    </row>
    <row r="94" spans="2:11" s="1" customFormat="1" ht="15" customHeight="1">
      <c r="B94" s="289"/>
      <c r="C94" s="268" t="s">
        <v>1601</v>
      </c>
      <c r="D94" s="268"/>
      <c r="E94" s="268"/>
      <c r="F94" s="288" t="s">
        <v>1568</v>
      </c>
      <c r="G94" s="287"/>
      <c r="H94" s="268" t="s">
        <v>1602</v>
      </c>
      <c r="I94" s="268" t="s">
        <v>1603</v>
      </c>
      <c r="J94" s="268"/>
      <c r="K94" s="280"/>
    </row>
    <row r="95" spans="2:11" s="1" customFormat="1" ht="15" customHeight="1">
      <c r="B95" s="289"/>
      <c r="C95" s="268" t="s">
        <v>1604</v>
      </c>
      <c r="D95" s="268"/>
      <c r="E95" s="268"/>
      <c r="F95" s="288" t="s">
        <v>1568</v>
      </c>
      <c r="G95" s="287"/>
      <c r="H95" s="268" t="s">
        <v>1604</v>
      </c>
      <c r="I95" s="268" t="s">
        <v>1603</v>
      </c>
      <c r="J95" s="268"/>
      <c r="K95" s="280"/>
    </row>
    <row r="96" spans="2:11" s="1" customFormat="1" ht="15" customHeight="1">
      <c r="B96" s="289"/>
      <c r="C96" s="268" t="s">
        <v>39</v>
      </c>
      <c r="D96" s="268"/>
      <c r="E96" s="268"/>
      <c r="F96" s="288" t="s">
        <v>1568</v>
      </c>
      <c r="G96" s="287"/>
      <c r="H96" s="268" t="s">
        <v>1605</v>
      </c>
      <c r="I96" s="268" t="s">
        <v>1603</v>
      </c>
      <c r="J96" s="268"/>
      <c r="K96" s="280"/>
    </row>
    <row r="97" spans="2:11" s="1" customFormat="1" ht="15" customHeight="1">
      <c r="B97" s="289"/>
      <c r="C97" s="268" t="s">
        <v>49</v>
      </c>
      <c r="D97" s="268"/>
      <c r="E97" s="268"/>
      <c r="F97" s="288" t="s">
        <v>1568</v>
      </c>
      <c r="G97" s="287"/>
      <c r="H97" s="268" t="s">
        <v>1606</v>
      </c>
      <c r="I97" s="268" t="s">
        <v>1603</v>
      </c>
      <c r="J97" s="268"/>
      <c r="K97" s="280"/>
    </row>
    <row r="98" spans="2:11" s="1" customFormat="1" ht="15" customHeight="1">
      <c r="B98" s="292"/>
      <c r="C98" s="293"/>
      <c r="D98" s="293"/>
      <c r="E98" s="293"/>
      <c r="F98" s="293"/>
      <c r="G98" s="293"/>
      <c r="H98" s="293"/>
      <c r="I98" s="293"/>
      <c r="J98" s="293"/>
      <c r="K98" s="294"/>
    </row>
    <row r="99" spans="2:11" s="1" customFormat="1" ht="18.75" customHeight="1">
      <c r="B99" s="295"/>
      <c r="C99" s="296"/>
      <c r="D99" s="296"/>
      <c r="E99" s="296"/>
      <c r="F99" s="296"/>
      <c r="G99" s="296"/>
      <c r="H99" s="296"/>
      <c r="I99" s="296"/>
      <c r="J99" s="296"/>
      <c r="K99" s="295"/>
    </row>
    <row r="100" spans="2:11" s="1" customFormat="1" ht="18.75" customHeight="1"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</row>
    <row r="101" spans="2:11" s="1" customFormat="1" ht="7.5" customHeight="1">
      <c r="B101" s="276"/>
      <c r="C101" s="277"/>
      <c r="D101" s="277"/>
      <c r="E101" s="277"/>
      <c r="F101" s="277"/>
      <c r="G101" s="277"/>
      <c r="H101" s="277"/>
      <c r="I101" s="277"/>
      <c r="J101" s="277"/>
      <c r="K101" s="278"/>
    </row>
    <row r="102" spans="2:11" s="1" customFormat="1" ht="45" customHeight="1">
      <c r="B102" s="279"/>
      <c r="C102" s="388" t="s">
        <v>1607</v>
      </c>
      <c r="D102" s="388"/>
      <c r="E102" s="388"/>
      <c r="F102" s="388"/>
      <c r="G102" s="388"/>
      <c r="H102" s="388"/>
      <c r="I102" s="388"/>
      <c r="J102" s="388"/>
      <c r="K102" s="280"/>
    </row>
    <row r="103" spans="2:11" s="1" customFormat="1" ht="17.25" customHeight="1">
      <c r="B103" s="279"/>
      <c r="C103" s="281" t="s">
        <v>1562</v>
      </c>
      <c r="D103" s="281"/>
      <c r="E103" s="281"/>
      <c r="F103" s="281" t="s">
        <v>1563</v>
      </c>
      <c r="G103" s="282"/>
      <c r="H103" s="281" t="s">
        <v>55</v>
      </c>
      <c r="I103" s="281" t="s">
        <v>58</v>
      </c>
      <c r="J103" s="281" t="s">
        <v>1564</v>
      </c>
      <c r="K103" s="280"/>
    </row>
    <row r="104" spans="2:11" s="1" customFormat="1" ht="17.25" customHeight="1">
      <c r="B104" s="279"/>
      <c r="C104" s="283" t="s">
        <v>1565</v>
      </c>
      <c r="D104" s="283"/>
      <c r="E104" s="283"/>
      <c r="F104" s="284" t="s">
        <v>1566</v>
      </c>
      <c r="G104" s="285"/>
      <c r="H104" s="283"/>
      <c r="I104" s="283"/>
      <c r="J104" s="283" t="s">
        <v>1567</v>
      </c>
      <c r="K104" s="280"/>
    </row>
    <row r="105" spans="2:11" s="1" customFormat="1" ht="5.25" customHeight="1">
      <c r="B105" s="279"/>
      <c r="C105" s="281"/>
      <c r="D105" s="281"/>
      <c r="E105" s="281"/>
      <c r="F105" s="281"/>
      <c r="G105" s="297"/>
      <c r="H105" s="281"/>
      <c r="I105" s="281"/>
      <c r="J105" s="281"/>
      <c r="K105" s="280"/>
    </row>
    <row r="106" spans="2:11" s="1" customFormat="1" ht="15" customHeight="1">
      <c r="B106" s="279"/>
      <c r="C106" s="268" t="s">
        <v>54</v>
      </c>
      <c r="D106" s="286"/>
      <c r="E106" s="286"/>
      <c r="F106" s="288" t="s">
        <v>1568</v>
      </c>
      <c r="G106" s="297"/>
      <c r="H106" s="268" t="s">
        <v>1608</v>
      </c>
      <c r="I106" s="268" t="s">
        <v>1570</v>
      </c>
      <c r="J106" s="268">
        <v>20</v>
      </c>
      <c r="K106" s="280"/>
    </row>
    <row r="107" spans="2:11" s="1" customFormat="1" ht="15" customHeight="1">
      <c r="B107" s="279"/>
      <c r="C107" s="268" t="s">
        <v>1571</v>
      </c>
      <c r="D107" s="268"/>
      <c r="E107" s="268"/>
      <c r="F107" s="288" t="s">
        <v>1568</v>
      </c>
      <c r="G107" s="268"/>
      <c r="H107" s="268" t="s">
        <v>1608</v>
      </c>
      <c r="I107" s="268" t="s">
        <v>1570</v>
      </c>
      <c r="J107" s="268">
        <v>120</v>
      </c>
      <c r="K107" s="280"/>
    </row>
    <row r="108" spans="2:11" s="1" customFormat="1" ht="15" customHeight="1">
      <c r="B108" s="289"/>
      <c r="C108" s="268" t="s">
        <v>1573</v>
      </c>
      <c r="D108" s="268"/>
      <c r="E108" s="268"/>
      <c r="F108" s="288" t="s">
        <v>1574</v>
      </c>
      <c r="G108" s="268"/>
      <c r="H108" s="268" t="s">
        <v>1608</v>
      </c>
      <c r="I108" s="268" t="s">
        <v>1570</v>
      </c>
      <c r="J108" s="268">
        <v>50</v>
      </c>
      <c r="K108" s="280"/>
    </row>
    <row r="109" spans="2:11" s="1" customFormat="1" ht="15" customHeight="1">
      <c r="B109" s="289"/>
      <c r="C109" s="268" t="s">
        <v>1576</v>
      </c>
      <c r="D109" s="268"/>
      <c r="E109" s="268"/>
      <c r="F109" s="288" t="s">
        <v>1568</v>
      </c>
      <c r="G109" s="268"/>
      <c r="H109" s="268" t="s">
        <v>1608</v>
      </c>
      <c r="I109" s="268" t="s">
        <v>1578</v>
      </c>
      <c r="J109" s="268"/>
      <c r="K109" s="280"/>
    </row>
    <row r="110" spans="2:11" s="1" customFormat="1" ht="15" customHeight="1">
      <c r="B110" s="289"/>
      <c r="C110" s="268" t="s">
        <v>1587</v>
      </c>
      <c r="D110" s="268"/>
      <c r="E110" s="268"/>
      <c r="F110" s="288" t="s">
        <v>1574</v>
      </c>
      <c r="G110" s="268"/>
      <c r="H110" s="268" t="s">
        <v>1608</v>
      </c>
      <c r="I110" s="268" t="s">
        <v>1570</v>
      </c>
      <c r="J110" s="268">
        <v>50</v>
      </c>
      <c r="K110" s="280"/>
    </row>
    <row r="111" spans="2:11" s="1" customFormat="1" ht="15" customHeight="1">
      <c r="B111" s="289"/>
      <c r="C111" s="268" t="s">
        <v>1595</v>
      </c>
      <c r="D111" s="268"/>
      <c r="E111" s="268"/>
      <c r="F111" s="288" t="s">
        <v>1574</v>
      </c>
      <c r="G111" s="268"/>
      <c r="H111" s="268" t="s">
        <v>1608</v>
      </c>
      <c r="I111" s="268" t="s">
        <v>1570</v>
      </c>
      <c r="J111" s="268">
        <v>50</v>
      </c>
      <c r="K111" s="280"/>
    </row>
    <row r="112" spans="2:11" s="1" customFormat="1" ht="15" customHeight="1">
      <c r="B112" s="289"/>
      <c r="C112" s="268" t="s">
        <v>1593</v>
      </c>
      <c r="D112" s="268"/>
      <c r="E112" s="268"/>
      <c r="F112" s="288" t="s">
        <v>1574</v>
      </c>
      <c r="G112" s="268"/>
      <c r="H112" s="268" t="s">
        <v>1608</v>
      </c>
      <c r="I112" s="268" t="s">
        <v>1570</v>
      </c>
      <c r="J112" s="268">
        <v>50</v>
      </c>
      <c r="K112" s="280"/>
    </row>
    <row r="113" spans="2:11" s="1" customFormat="1" ht="15" customHeight="1">
      <c r="B113" s="289"/>
      <c r="C113" s="268" t="s">
        <v>54</v>
      </c>
      <c r="D113" s="268"/>
      <c r="E113" s="268"/>
      <c r="F113" s="288" t="s">
        <v>1568</v>
      </c>
      <c r="G113" s="268"/>
      <c r="H113" s="268" t="s">
        <v>1609</v>
      </c>
      <c r="I113" s="268" t="s">
        <v>1570</v>
      </c>
      <c r="J113" s="268">
        <v>20</v>
      </c>
      <c r="K113" s="280"/>
    </row>
    <row r="114" spans="2:11" s="1" customFormat="1" ht="15" customHeight="1">
      <c r="B114" s="289"/>
      <c r="C114" s="268" t="s">
        <v>1610</v>
      </c>
      <c r="D114" s="268"/>
      <c r="E114" s="268"/>
      <c r="F114" s="288" t="s">
        <v>1568</v>
      </c>
      <c r="G114" s="268"/>
      <c r="H114" s="268" t="s">
        <v>1611</v>
      </c>
      <c r="I114" s="268" t="s">
        <v>1570</v>
      </c>
      <c r="J114" s="268">
        <v>120</v>
      </c>
      <c r="K114" s="280"/>
    </row>
    <row r="115" spans="2:11" s="1" customFormat="1" ht="15" customHeight="1">
      <c r="B115" s="289"/>
      <c r="C115" s="268" t="s">
        <v>39</v>
      </c>
      <c r="D115" s="268"/>
      <c r="E115" s="268"/>
      <c r="F115" s="288" t="s">
        <v>1568</v>
      </c>
      <c r="G115" s="268"/>
      <c r="H115" s="268" t="s">
        <v>1612</v>
      </c>
      <c r="I115" s="268" t="s">
        <v>1603</v>
      </c>
      <c r="J115" s="268"/>
      <c r="K115" s="280"/>
    </row>
    <row r="116" spans="2:11" s="1" customFormat="1" ht="15" customHeight="1">
      <c r="B116" s="289"/>
      <c r="C116" s="268" t="s">
        <v>49</v>
      </c>
      <c r="D116" s="268"/>
      <c r="E116" s="268"/>
      <c r="F116" s="288" t="s">
        <v>1568</v>
      </c>
      <c r="G116" s="268"/>
      <c r="H116" s="268" t="s">
        <v>1613</v>
      </c>
      <c r="I116" s="268" t="s">
        <v>1603</v>
      </c>
      <c r="J116" s="268"/>
      <c r="K116" s="280"/>
    </row>
    <row r="117" spans="2:11" s="1" customFormat="1" ht="15" customHeight="1">
      <c r="B117" s="289"/>
      <c r="C117" s="268" t="s">
        <v>58</v>
      </c>
      <c r="D117" s="268"/>
      <c r="E117" s="268"/>
      <c r="F117" s="288" t="s">
        <v>1568</v>
      </c>
      <c r="G117" s="268"/>
      <c r="H117" s="268" t="s">
        <v>1614</v>
      </c>
      <c r="I117" s="268" t="s">
        <v>1615</v>
      </c>
      <c r="J117" s="268"/>
      <c r="K117" s="280"/>
    </row>
    <row r="118" spans="2:11" s="1" customFormat="1" ht="15" customHeight="1">
      <c r="B118" s="292"/>
      <c r="C118" s="298"/>
      <c r="D118" s="298"/>
      <c r="E118" s="298"/>
      <c r="F118" s="298"/>
      <c r="G118" s="298"/>
      <c r="H118" s="298"/>
      <c r="I118" s="298"/>
      <c r="J118" s="298"/>
      <c r="K118" s="294"/>
    </row>
    <row r="119" spans="2:11" s="1" customFormat="1" ht="18.75" customHeight="1">
      <c r="B119" s="299"/>
      <c r="C119" s="265"/>
      <c r="D119" s="265"/>
      <c r="E119" s="265"/>
      <c r="F119" s="300"/>
      <c r="G119" s="265"/>
      <c r="H119" s="265"/>
      <c r="I119" s="265"/>
      <c r="J119" s="265"/>
      <c r="K119" s="299"/>
    </row>
    <row r="120" spans="2:11" s="1" customFormat="1" ht="18.75" customHeight="1"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</row>
    <row r="121" spans="2:11" s="1" customFormat="1" ht="7.5" customHeight="1">
      <c r="B121" s="301"/>
      <c r="C121" s="302"/>
      <c r="D121" s="302"/>
      <c r="E121" s="302"/>
      <c r="F121" s="302"/>
      <c r="G121" s="302"/>
      <c r="H121" s="302"/>
      <c r="I121" s="302"/>
      <c r="J121" s="302"/>
      <c r="K121" s="303"/>
    </row>
    <row r="122" spans="2:11" s="1" customFormat="1" ht="45" customHeight="1">
      <c r="B122" s="304"/>
      <c r="C122" s="384" t="s">
        <v>1616</v>
      </c>
      <c r="D122" s="384"/>
      <c r="E122" s="384"/>
      <c r="F122" s="384"/>
      <c r="G122" s="384"/>
      <c r="H122" s="384"/>
      <c r="I122" s="384"/>
      <c r="J122" s="384"/>
      <c r="K122" s="305"/>
    </row>
    <row r="123" spans="2:11" s="1" customFormat="1" ht="17.25" customHeight="1">
      <c r="B123" s="306"/>
      <c r="C123" s="281" t="s">
        <v>1562</v>
      </c>
      <c r="D123" s="281"/>
      <c r="E123" s="281"/>
      <c r="F123" s="281" t="s">
        <v>1563</v>
      </c>
      <c r="G123" s="282"/>
      <c r="H123" s="281" t="s">
        <v>55</v>
      </c>
      <c r="I123" s="281" t="s">
        <v>58</v>
      </c>
      <c r="J123" s="281" t="s">
        <v>1564</v>
      </c>
      <c r="K123" s="307"/>
    </row>
    <row r="124" spans="2:11" s="1" customFormat="1" ht="17.25" customHeight="1">
      <c r="B124" s="306"/>
      <c r="C124" s="283" t="s">
        <v>1565</v>
      </c>
      <c r="D124" s="283"/>
      <c r="E124" s="283"/>
      <c r="F124" s="284" t="s">
        <v>1566</v>
      </c>
      <c r="G124" s="285"/>
      <c r="H124" s="283"/>
      <c r="I124" s="283"/>
      <c r="J124" s="283" t="s">
        <v>1567</v>
      </c>
      <c r="K124" s="307"/>
    </row>
    <row r="125" spans="2:11" s="1" customFormat="1" ht="5.25" customHeight="1">
      <c r="B125" s="308"/>
      <c r="C125" s="286"/>
      <c r="D125" s="286"/>
      <c r="E125" s="286"/>
      <c r="F125" s="286"/>
      <c r="G125" s="268"/>
      <c r="H125" s="286"/>
      <c r="I125" s="286"/>
      <c r="J125" s="286"/>
      <c r="K125" s="309"/>
    </row>
    <row r="126" spans="2:11" s="1" customFormat="1" ht="15" customHeight="1">
      <c r="B126" s="308"/>
      <c r="C126" s="268" t="s">
        <v>1571</v>
      </c>
      <c r="D126" s="286"/>
      <c r="E126" s="286"/>
      <c r="F126" s="288" t="s">
        <v>1568</v>
      </c>
      <c r="G126" s="268"/>
      <c r="H126" s="268" t="s">
        <v>1608</v>
      </c>
      <c r="I126" s="268" t="s">
        <v>1570</v>
      </c>
      <c r="J126" s="268">
        <v>120</v>
      </c>
      <c r="K126" s="310"/>
    </row>
    <row r="127" spans="2:11" s="1" customFormat="1" ht="15" customHeight="1">
      <c r="B127" s="308"/>
      <c r="C127" s="268" t="s">
        <v>1617</v>
      </c>
      <c r="D127" s="268"/>
      <c r="E127" s="268"/>
      <c r="F127" s="288" t="s">
        <v>1568</v>
      </c>
      <c r="G127" s="268"/>
      <c r="H127" s="268" t="s">
        <v>1618</v>
      </c>
      <c r="I127" s="268" t="s">
        <v>1570</v>
      </c>
      <c r="J127" s="268" t="s">
        <v>1619</v>
      </c>
      <c r="K127" s="310"/>
    </row>
    <row r="128" spans="2:11" s="1" customFormat="1" ht="15" customHeight="1">
      <c r="B128" s="308"/>
      <c r="C128" s="268" t="s">
        <v>1516</v>
      </c>
      <c r="D128" s="268"/>
      <c r="E128" s="268"/>
      <c r="F128" s="288" t="s">
        <v>1568</v>
      </c>
      <c r="G128" s="268"/>
      <c r="H128" s="268" t="s">
        <v>1620</v>
      </c>
      <c r="I128" s="268" t="s">
        <v>1570</v>
      </c>
      <c r="J128" s="268" t="s">
        <v>1619</v>
      </c>
      <c r="K128" s="310"/>
    </row>
    <row r="129" spans="2:11" s="1" customFormat="1" ht="15" customHeight="1">
      <c r="B129" s="308"/>
      <c r="C129" s="268" t="s">
        <v>1579</v>
      </c>
      <c r="D129" s="268"/>
      <c r="E129" s="268"/>
      <c r="F129" s="288" t="s">
        <v>1574</v>
      </c>
      <c r="G129" s="268"/>
      <c r="H129" s="268" t="s">
        <v>1580</v>
      </c>
      <c r="I129" s="268" t="s">
        <v>1570</v>
      </c>
      <c r="J129" s="268">
        <v>15</v>
      </c>
      <c r="K129" s="310"/>
    </row>
    <row r="130" spans="2:11" s="1" customFormat="1" ht="15" customHeight="1">
      <c r="B130" s="308"/>
      <c r="C130" s="290" t="s">
        <v>1581</v>
      </c>
      <c r="D130" s="290"/>
      <c r="E130" s="290"/>
      <c r="F130" s="291" t="s">
        <v>1574</v>
      </c>
      <c r="G130" s="290"/>
      <c r="H130" s="290" t="s">
        <v>1582</v>
      </c>
      <c r="I130" s="290" t="s">
        <v>1570</v>
      </c>
      <c r="J130" s="290">
        <v>15</v>
      </c>
      <c r="K130" s="310"/>
    </row>
    <row r="131" spans="2:11" s="1" customFormat="1" ht="15" customHeight="1">
      <c r="B131" s="308"/>
      <c r="C131" s="290" t="s">
        <v>1583</v>
      </c>
      <c r="D131" s="290"/>
      <c r="E131" s="290"/>
      <c r="F131" s="291" t="s">
        <v>1574</v>
      </c>
      <c r="G131" s="290"/>
      <c r="H131" s="290" t="s">
        <v>1584</v>
      </c>
      <c r="I131" s="290" t="s">
        <v>1570</v>
      </c>
      <c r="J131" s="290">
        <v>20</v>
      </c>
      <c r="K131" s="310"/>
    </row>
    <row r="132" spans="2:11" s="1" customFormat="1" ht="15" customHeight="1">
      <c r="B132" s="308"/>
      <c r="C132" s="290" t="s">
        <v>1585</v>
      </c>
      <c r="D132" s="290"/>
      <c r="E132" s="290"/>
      <c r="F132" s="291" t="s">
        <v>1574</v>
      </c>
      <c r="G132" s="290"/>
      <c r="H132" s="290" t="s">
        <v>1586</v>
      </c>
      <c r="I132" s="290" t="s">
        <v>1570</v>
      </c>
      <c r="J132" s="290">
        <v>20</v>
      </c>
      <c r="K132" s="310"/>
    </row>
    <row r="133" spans="2:11" s="1" customFormat="1" ht="15" customHeight="1">
      <c r="B133" s="308"/>
      <c r="C133" s="268" t="s">
        <v>1573</v>
      </c>
      <c r="D133" s="268"/>
      <c r="E133" s="268"/>
      <c r="F133" s="288" t="s">
        <v>1574</v>
      </c>
      <c r="G133" s="268"/>
      <c r="H133" s="268" t="s">
        <v>1608</v>
      </c>
      <c r="I133" s="268" t="s">
        <v>1570</v>
      </c>
      <c r="J133" s="268">
        <v>50</v>
      </c>
      <c r="K133" s="310"/>
    </row>
    <row r="134" spans="2:11" s="1" customFormat="1" ht="15" customHeight="1">
      <c r="B134" s="308"/>
      <c r="C134" s="268" t="s">
        <v>1587</v>
      </c>
      <c r="D134" s="268"/>
      <c r="E134" s="268"/>
      <c r="F134" s="288" t="s">
        <v>1574</v>
      </c>
      <c r="G134" s="268"/>
      <c r="H134" s="268" t="s">
        <v>1608</v>
      </c>
      <c r="I134" s="268" t="s">
        <v>1570</v>
      </c>
      <c r="J134" s="268">
        <v>50</v>
      </c>
      <c r="K134" s="310"/>
    </row>
    <row r="135" spans="2:11" s="1" customFormat="1" ht="15" customHeight="1">
      <c r="B135" s="308"/>
      <c r="C135" s="268" t="s">
        <v>1593</v>
      </c>
      <c r="D135" s="268"/>
      <c r="E135" s="268"/>
      <c r="F135" s="288" t="s">
        <v>1574</v>
      </c>
      <c r="G135" s="268"/>
      <c r="H135" s="268" t="s">
        <v>1608</v>
      </c>
      <c r="I135" s="268" t="s">
        <v>1570</v>
      </c>
      <c r="J135" s="268">
        <v>50</v>
      </c>
      <c r="K135" s="310"/>
    </row>
    <row r="136" spans="2:11" s="1" customFormat="1" ht="15" customHeight="1">
      <c r="B136" s="308"/>
      <c r="C136" s="268" t="s">
        <v>1595</v>
      </c>
      <c r="D136" s="268"/>
      <c r="E136" s="268"/>
      <c r="F136" s="288" t="s">
        <v>1574</v>
      </c>
      <c r="G136" s="268"/>
      <c r="H136" s="268" t="s">
        <v>1608</v>
      </c>
      <c r="I136" s="268" t="s">
        <v>1570</v>
      </c>
      <c r="J136" s="268">
        <v>50</v>
      </c>
      <c r="K136" s="310"/>
    </row>
    <row r="137" spans="2:11" s="1" customFormat="1" ht="15" customHeight="1">
      <c r="B137" s="308"/>
      <c r="C137" s="268" t="s">
        <v>1596</v>
      </c>
      <c r="D137" s="268"/>
      <c r="E137" s="268"/>
      <c r="F137" s="288" t="s">
        <v>1574</v>
      </c>
      <c r="G137" s="268"/>
      <c r="H137" s="268" t="s">
        <v>1621</v>
      </c>
      <c r="I137" s="268" t="s">
        <v>1570</v>
      </c>
      <c r="J137" s="268">
        <v>255</v>
      </c>
      <c r="K137" s="310"/>
    </row>
    <row r="138" spans="2:11" s="1" customFormat="1" ht="15" customHeight="1">
      <c r="B138" s="308"/>
      <c r="C138" s="268" t="s">
        <v>1598</v>
      </c>
      <c r="D138" s="268"/>
      <c r="E138" s="268"/>
      <c r="F138" s="288" t="s">
        <v>1568</v>
      </c>
      <c r="G138" s="268"/>
      <c r="H138" s="268" t="s">
        <v>1622</v>
      </c>
      <c r="I138" s="268" t="s">
        <v>1600</v>
      </c>
      <c r="J138" s="268"/>
      <c r="K138" s="310"/>
    </row>
    <row r="139" spans="2:11" s="1" customFormat="1" ht="15" customHeight="1">
      <c r="B139" s="308"/>
      <c r="C139" s="268" t="s">
        <v>1601</v>
      </c>
      <c r="D139" s="268"/>
      <c r="E139" s="268"/>
      <c r="F139" s="288" t="s">
        <v>1568</v>
      </c>
      <c r="G139" s="268"/>
      <c r="H139" s="268" t="s">
        <v>1623</v>
      </c>
      <c r="I139" s="268" t="s">
        <v>1603</v>
      </c>
      <c r="J139" s="268"/>
      <c r="K139" s="310"/>
    </row>
    <row r="140" spans="2:11" s="1" customFormat="1" ht="15" customHeight="1">
      <c r="B140" s="308"/>
      <c r="C140" s="268" t="s">
        <v>1604</v>
      </c>
      <c r="D140" s="268"/>
      <c r="E140" s="268"/>
      <c r="F140" s="288" t="s">
        <v>1568</v>
      </c>
      <c r="G140" s="268"/>
      <c r="H140" s="268" t="s">
        <v>1604</v>
      </c>
      <c r="I140" s="268" t="s">
        <v>1603</v>
      </c>
      <c r="J140" s="268"/>
      <c r="K140" s="310"/>
    </row>
    <row r="141" spans="2:11" s="1" customFormat="1" ht="15" customHeight="1">
      <c r="B141" s="308"/>
      <c r="C141" s="268" t="s">
        <v>39</v>
      </c>
      <c r="D141" s="268"/>
      <c r="E141" s="268"/>
      <c r="F141" s="288" t="s">
        <v>1568</v>
      </c>
      <c r="G141" s="268"/>
      <c r="H141" s="268" t="s">
        <v>1624</v>
      </c>
      <c r="I141" s="268" t="s">
        <v>1603</v>
      </c>
      <c r="J141" s="268"/>
      <c r="K141" s="310"/>
    </row>
    <row r="142" spans="2:11" s="1" customFormat="1" ht="15" customHeight="1">
      <c r="B142" s="308"/>
      <c r="C142" s="268" t="s">
        <v>1625</v>
      </c>
      <c r="D142" s="268"/>
      <c r="E142" s="268"/>
      <c r="F142" s="288" t="s">
        <v>1568</v>
      </c>
      <c r="G142" s="268"/>
      <c r="H142" s="268" t="s">
        <v>1626</v>
      </c>
      <c r="I142" s="268" t="s">
        <v>1603</v>
      </c>
      <c r="J142" s="268"/>
      <c r="K142" s="310"/>
    </row>
    <row r="143" spans="2:11" s="1" customFormat="1" ht="15" customHeight="1">
      <c r="B143" s="311"/>
      <c r="C143" s="312"/>
      <c r="D143" s="312"/>
      <c r="E143" s="312"/>
      <c r="F143" s="312"/>
      <c r="G143" s="312"/>
      <c r="H143" s="312"/>
      <c r="I143" s="312"/>
      <c r="J143" s="312"/>
      <c r="K143" s="313"/>
    </row>
    <row r="144" spans="2:11" s="1" customFormat="1" ht="18.75" customHeight="1">
      <c r="B144" s="265"/>
      <c r="C144" s="265"/>
      <c r="D144" s="265"/>
      <c r="E144" s="265"/>
      <c r="F144" s="300"/>
      <c r="G144" s="265"/>
      <c r="H144" s="265"/>
      <c r="I144" s="265"/>
      <c r="J144" s="265"/>
      <c r="K144" s="265"/>
    </row>
    <row r="145" spans="2:11" s="1" customFormat="1" ht="18.75" customHeight="1"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</row>
    <row r="146" spans="2:11" s="1" customFormat="1" ht="7.5" customHeight="1">
      <c r="B146" s="276"/>
      <c r="C146" s="277"/>
      <c r="D146" s="277"/>
      <c r="E146" s="277"/>
      <c r="F146" s="277"/>
      <c r="G146" s="277"/>
      <c r="H146" s="277"/>
      <c r="I146" s="277"/>
      <c r="J146" s="277"/>
      <c r="K146" s="278"/>
    </row>
    <row r="147" spans="2:11" s="1" customFormat="1" ht="45" customHeight="1">
      <c r="B147" s="279"/>
      <c r="C147" s="388" t="s">
        <v>1627</v>
      </c>
      <c r="D147" s="388"/>
      <c r="E147" s="388"/>
      <c r="F147" s="388"/>
      <c r="G147" s="388"/>
      <c r="H147" s="388"/>
      <c r="I147" s="388"/>
      <c r="J147" s="388"/>
      <c r="K147" s="280"/>
    </row>
    <row r="148" spans="2:11" s="1" customFormat="1" ht="17.25" customHeight="1">
      <c r="B148" s="279"/>
      <c r="C148" s="281" t="s">
        <v>1562</v>
      </c>
      <c r="D148" s="281"/>
      <c r="E148" s="281"/>
      <c r="F148" s="281" t="s">
        <v>1563</v>
      </c>
      <c r="G148" s="282"/>
      <c r="H148" s="281" t="s">
        <v>55</v>
      </c>
      <c r="I148" s="281" t="s">
        <v>58</v>
      </c>
      <c r="J148" s="281" t="s">
        <v>1564</v>
      </c>
      <c r="K148" s="280"/>
    </row>
    <row r="149" spans="2:11" s="1" customFormat="1" ht="17.25" customHeight="1">
      <c r="B149" s="279"/>
      <c r="C149" s="283" t="s">
        <v>1565</v>
      </c>
      <c r="D149" s="283"/>
      <c r="E149" s="283"/>
      <c r="F149" s="284" t="s">
        <v>1566</v>
      </c>
      <c r="G149" s="285"/>
      <c r="H149" s="283"/>
      <c r="I149" s="283"/>
      <c r="J149" s="283" t="s">
        <v>1567</v>
      </c>
      <c r="K149" s="280"/>
    </row>
    <row r="150" spans="2:11" s="1" customFormat="1" ht="5.25" customHeight="1">
      <c r="B150" s="289"/>
      <c r="C150" s="286"/>
      <c r="D150" s="286"/>
      <c r="E150" s="286"/>
      <c r="F150" s="286"/>
      <c r="G150" s="287"/>
      <c r="H150" s="286"/>
      <c r="I150" s="286"/>
      <c r="J150" s="286"/>
      <c r="K150" s="310"/>
    </row>
    <row r="151" spans="2:11" s="1" customFormat="1" ht="15" customHeight="1">
      <c r="B151" s="289"/>
      <c r="C151" s="314" t="s">
        <v>1571</v>
      </c>
      <c r="D151" s="268"/>
      <c r="E151" s="268"/>
      <c r="F151" s="315" t="s">
        <v>1568</v>
      </c>
      <c r="G151" s="268"/>
      <c r="H151" s="314" t="s">
        <v>1608</v>
      </c>
      <c r="I151" s="314" t="s">
        <v>1570</v>
      </c>
      <c r="J151" s="314">
        <v>120</v>
      </c>
      <c r="K151" s="310"/>
    </row>
    <row r="152" spans="2:11" s="1" customFormat="1" ht="15" customHeight="1">
      <c r="B152" s="289"/>
      <c r="C152" s="314" t="s">
        <v>1617</v>
      </c>
      <c r="D152" s="268"/>
      <c r="E152" s="268"/>
      <c r="F152" s="315" t="s">
        <v>1568</v>
      </c>
      <c r="G152" s="268"/>
      <c r="H152" s="314" t="s">
        <v>1628</v>
      </c>
      <c r="I152" s="314" t="s">
        <v>1570</v>
      </c>
      <c r="J152" s="314" t="s">
        <v>1619</v>
      </c>
      <c r="K152" s="310"/>
    </row>
    <row r="153" spans="2:11" s="1" customFormat="1" ht="15" customHeight="1">
      <c r="B153" s="289"/>
      <c r="C153" s="314" t="s">
        <v>1516</v>
      </c>
      <c r="D153" s="268"/>
      <c r="E153" s="268"/>
      <c r="F153" s="315" t="s">
        <v>1568</v>
      </c>
      <c r="G153" s="268"/>
      <c r="H153" s="314" t="s">
        <v>1629</v>
      </c>
      <c r="I153" s="314" t="s">
        <v>1570</v>
      </c>
      <c r="J153" s="314" t="s">
        <v>1619</v>
      </c>
      <c r="K153" s="310"/>
    </row>
    <row r="154" spans="2:11" s="1" customFormat="1" ht="15" customHeight="1">
      <c r="B154" s="289"/>
      <c r="C154" s="314" t="s">
        <v>1573</v>
      </c>
      <c r="D154" s="268"/>
      <c r="E154" s="268"/>
      <c r="F154" s="315" t="s">
        <v>1574</v>
      </c>
      <c r="G154" s="268"/>
      <c r="H154" s="314" t="s">
        <v>1608</v>
      </c>
      <c r="I154" s="314" t="s">
        <v>1570</v>
      </c>
      <c r="J154" s="314">
        <v>50</v>
      </c>
      <c r="K154" s="310"/>
    </row>
    <row r="155" spans="2:11" s="1" customFormat="1" ht="15" customHeight="1">
      <c r="B155" s="289"/>
      <c r="C155" s="314" t="s">
        <v>1576</v>
      </c>
      <c r="D155" s="268"/>
      <c r="E155" s="268"/>
      <c r="F155" s="315" t="s">
        <v>1568</v>
      </c>
      <c r="G155" s="268"/>
      <c r="H155" s="314" t="s">
        <v>1608</v>
      </c>
      <c r="I155" s="314" t="s">
        <v>1578</v>
      </c>
      <c r="J155" s="314"/>
      <c r="K155" s="310"/>
    </row>
    <row r="156" spans="2:11" s="1" customFormat="1" ht="15" customHeight="1">
      <c r="B156" s="289"/>
      <c r="C156" s="314" t="s">
        <v>1587</v>
      </c>
      <c r="D156" s="268"/>
      <c r="E156" s="268"/>
      <c r="F156" s="315" t="s">
        <v>1574</v>
      </c>
      <c r="G156" s="268"/>
      <c r="H156" s="314" t="s">
        <v>1608</v>
      </c>
      <c r="I156" s="314" t="s">
        <v>1570</v>
      </c>
      <c r="J156" s="314">
        <v>50</v>
      </c>
      <c r="K156" s="310"/>
    </row>
    <row r="157" spans="2:11" s="1" customFormat="1" ht="15" customHeight="1">
      <c r="B157" s="289"/>
      <c r="C157" s="314" t="s">
        <v>1595</v>
      </c>
      <c r="D157" s="268"/>
      <c r="E157" s="268"/>
      <c r="F157" s="315" t="s">
        <v>1574</v>
      </c>
      <c r="G157" s="268"/>
      <c r="H157" s="314" t="s">
        <v>1608</v>
      </c>
      <c r="I157" s="314" t="s">
        <v>1570</v>
      </c>
      <c r="J157" s="314">
        <v>50</v>
      </c>
      <c r="K157" s="310"/>
    </row>
    <row r="158" spans="2:11" s="1" customFormat="1" ht="15" customHeight="1">
      <c r="B158" s="289"/>
      <c r="C158" s="314" t="s">
        <v>1593</v>
      </c>
      <c r="D158" s="268"/>
      <c r="E158" s="268"/>
      <c r="F158" s="315" t="s">
        <v>1574</v>
      </c>
      <c r="G158" s="268"/>
      <c r="H158" s="314" t="s">
        <v>1608</v>
      </c>
      <c r="I158" s="314" t="s">
        <v>1570</v>
      </c>
      <c r="J158" s="314">
        <v>50</v>
      </c>
      <c r="K158" s="310"/>
    </row>
    <row r="159" spans="2:11" s="1" customFormat="1" ht="15" customHeight="1">
      <c r="B159" s="289"/>
      <c r="C159" s="314" t="s">
        <v>144</v>
      </c>
      <c r="D159" s="268"/>
      <c r="E159" s="268"/>
      <c r="F159" s="315" t="s">
        <v>1568</v>
      </c>
      <c r="G159" s="268"/>
      <c r="H159" s="314" t="s">
        <v>1630</v>
      </c>
      <c r="I159" s="314" t="s">
        <v>1570</v>
      </c>
      <c r="J159" s="314" t="s">
        <v>1631</v>
      </c>
      <c r="K159" s="310"/>
    </row>
    <row r="160" spans="2:11" s="1" customFormat="1" ht="15" customHeight="1">
      <c r="B160" s="289"/>
      <c r="C160" s="314" t="s">
        <v>1632</v>
      </c>
      <c r="D160" s="268"/>
      <c r="E160" s="268"/>
      <c r="F160" s="315" t="s">
        <v>1568</v>
      </c>
      <c r="G160" s="268"/>
      <c r="H160" s="314" t="s">
        <v>1633</v>
      </c>
      <c r="I160" s="314" t="s">
        <v>1603</v>
      </c>
      <c r="J160" s="314"/>
      <c r="K160" s="310"/>
    </row>
    <row r="161" spans="2:11" s="1" customFormat="1" ht="15" customHeight="1">
      <c r="B161" s="316"/>
      <c r="C161" s="298"/>
      <c r="D161" s="298"/>
      <c r="E161" s="298"/>
      <c r="F161" s="298"/>
      <c r="G161" s="298"/>
      <c r="H161" s="298"/>
      <c r="I161" s="298"/>
      <c r="J161" s="298"/>
      <c r="K161" s="317"/>
    </row>
    <row r="162" spans="2:11" s="1" customFormat="1" ht="18.75" customHeight="1">
      <c r="B162" s="265"/>
      <c r="C162" s="268"/>
      <c r="D162" s="268"/>
      <c r="E162" s="268"/>
      <c r="F162" s="288"/>
      <c r="G162" s="268"/>
      <c r="H162" s="268"/>
      <c r="I162" s="268"/>
      <c r="J162" s="268"/>
      <c r="K162" s="265"/>
    </row>
    <row r="163" spans="2:11" s="1" customFormat="1" ht="18.75" customHeight="1">
      <c r="B163" s="275"/>
      <c r="C163" s="275"/>
      <c r="D163" s="275"/>
      <c r="E163" s="275"/>
      <c r="F163" s="275"/>
      <c r="G163" s="275"/>
      <c r="H163" s="275"/>
      <c r="I163" s="275"/>
      <c r="J163" s="275"/>
      <c r="K163" s="275"/>
    </row>
    <row r="164" spans="2:11" s="1" customFormat="1" ht="7.5" customHeight="1">
      <c r="B164" s="257"/>
      <c r="C164" s="258"/>
      <c r="D164" s="258"/>
      <c r="E164" s="258"/>
      <c r="F164" s="258"/>
      <c r="G164" s="258"/>
      <c r="H164" s="258"/>
      <c r="I164" s="258"/>
      <c r="J164" s="258"/>
      <c r="K164" s="259"/>
    </row>
    <row r="165" spans="2:11" s="1" customFormat="1" ht="45" customHeight="1">
      <c r="B165" s="260"/>
      <c r="C165" s="384" t="s">
        <v>1634</v>
      </c>
      <c r="D165" s="384"/>
      <c r="E165" s="384"/>
      <c r="F165" s="384"/>
      <c r="G165" s="384"/>
      <c r="H165" s="384"/>
      <c r="I165" s="384"/>
      <c r="J165" s="384"/>
      <c r="K165" s="261"/>
    </row>
    <row r="166" spans="2:11" s="1" customFormat="1" ht="17.25" customHeight="1">
      <c r="B166" s="260"/>
      <c r="C166" s="281" t="s">
        <v>1562</v>
      </c>
      <c r="D166" s="281"/>
      <c r="E166" s="281"/>
      <c r="F166" s="281" t="s">
        <v>1563</v>
      </c>
      <c r="G166" s="318"/>
      <c r="H166" s="319" t="s">
        <v>55</v>
      </c>
      <c r="I166" s="319" t="s">
        <v>58</v>
      </c>
      <c r="J166" s="281" t="s">
        <v>1564</v>
      </c>
      <c r="K166" s="261"/>
    </row>
    <row r="167" spans="2:11" s="1" customFormat="1" ht="17.25" customHeight="1">
      <c r="B167" s="262"/>
      <c r="C167" s="283" t="s">
        <v>1565</v>
      </c>
      <c r="D167" s="283"/>
      <c r="E167" s="283"/>
      <c r="F167" s="284" t="s">
        <v>1566</v>
      </c>
      <c r="G167" s="320"/>
      <c r="H167" s="321"/>
      <c r="I167" s="321"/>
      <c r="J167" s="283" t="s">
        <v>1567</v>
      </c>
      <c r="K167" s="263"/>
    </row>
    <row r="168" spans="2:11" s="1" customFormat="1" ht="5.25" customHeight="1">
      <c r="B168" s="289"/>
      <c r="C168" s="286"/>
      <c r="D168" s="286"/>
      <c r="E168" s="286"/>
      <c r="F168" s="286"/>
      <c r="G168" s="287"/>
      <c r="H168" s="286"/>
      <c r="I168" s="286"/>
      <c r="J168" s="286"/>
      <c r="K168" s="310"/>
    </row>
    <row r="169" spans="2:11" s="1" customFormat="1" ht="15" customHeight="1">
      <c r="B169" s="289"/>
      <c r="C169" s="268" t="s">
        <v>1571</v>
      </c>
      <c r="D169" s="268"/>
      <c r="E169" s="268"/>
      <c r="F169" s="288" t="s">
        <v>1568</v>
      </c>
      <c r="G169" s="268"/>
      <c r="H169" s="268" t="s">
        <v>1608</v>
      </c>
      <c r="I169" s="268" t="s">
        <v>1570</v>
      </c>
      <c r="J169" s="268">
        <v>120</v>
      </c>
      <c r="K169" s="310"/>
    </row>
    <row r="170" spans="2:11" s="1" customFormat="1" ht="15" customHeight="1">
      <c r="B170" s="289"/>
      <c r="C170" s="268" t="s">
        <v>1617</v>
      </c>
      <c r="D170" s="268"/>
      <c r="E170" s="268"/>
      <c r="F170" s="288" t="s">
        <v>1568</v>
      </c>
      <c r="G170" s="268"/>
      <c r="H170" s="268" t="s">
        <v>1618</v>
      </c>
      <c r="I170" s="268" t="s">
        <v>1570</v>
      </c>
      <c r="J170" s="268" t="s">
        <v>1619</v>
      </c>
      <c r="K170" s="310"/>
    </row>
    <row r="171" spans="2:11" s="1" customFormat="1" ht="15" customHeight="1">
      <c r="B171" s="289"/>
      <c r="C171" s="268" t="s">
        <v>1516</v>
      </c>
      <c r="D171" s="268"/>
      <c r="E171" s="268"/>
      <c r="F171" s="288" t="s">
        <v>1568</v>
      </c>
      <c r="G171" s="268"/>
      <c r="H171" s="268" t="s">
        <v>1635</v>
      </c>
      <c r="I171" s="268" t="s">
        <v>1570</v>
      </c>
      <c r="J171" s="268" t="s">
        <v>1619</v>
      </c>
      <c r="K171" s="310"/>
    </row>
    <row r="172" spans="2:11" s="1" customFormat="1" ht="15" customHeight="1">
      <c r="B172" s="289"/>
      <c r="C172" s="268" t="s">
        <v>1573</v>
      </c>
      <c r="D172" s="268"/>
      <c r="E172" s="268"/>
      <c r="F172" s="288" t="s">
        <v>1574</v>
      </c>
      <c r="G172" s="268"/>
      <c r="H172" s="268" t="s">
        <v>1635</v>
      </c>
      <c r="I172" s="268" t="s">
        <v>1570</v>
      </c>
      <c r="J172" s="268">
        <v>50</v>
      </c>
      <c r="K172" s="310"/>
    </row>
    <row r="173" spans="2:11" s="1" customFormat="1" ht="15" customHeight="1">
      <c r="B173" s="289"/>
      <c r="C173" s="268" t="s">
        <v>1576</v>
      </c>
      <c r="D173" s="268"/>
      <c r="E173" s="268"/>
      <c r="F173" s="288" t="s">
        <v>1568</v>
      </c>
      <c r="G173" s="268"/>
      <c r="H173" s="268" t="s">
        <v>1635</v>
      </c>
      <c r="I173" s="268" t="s">
        <v>1578</v>
      </c>
      <c r="J173" s="268"/>
      <c r="K173" s="310"/>
    </row>
    <row r="174" spans="2:11" s="1" customFormat="1" ht="15" customHeight="1">
      <c r="B174" s="289"/>
      <c r="C174" s="268" t="s">
        <v>1587</v>
      </c>
      <c r="D174" s="268"/>
      <c r="E174" s="268"/>
      <c r="F174" s="288" t="s">
        <v>1574</v>
      </c>
      <c r="G174" s="268"/>
      <c r="H174" s="268" t="s">
        <v>1635</v>
      </c>
      <c r="I174" s="268" t="s">
        <v>1570</v>
      </c>
      <c r="J174" s="268">
        <v>50</v>
      </c>
      <c r="K174" s="310"/>
    </row>
    <row r="175" spans="2:11" s="1" customFormat="1" ht="15" customHeight="1">
      <c r="B175" s="289"/>
      <c r="C175" s="268" t="s">
        <v>1595</v>
      </c>
      <c r="D175" s="268"/>
      <c r="E175" s="268"/>
      <c r="F175" s="288" t="s">
        <v>1574</v>
      </c>
      <c r="G175" s="268"/>
      <c r="H175" s="268" t="s">
        <v>1635</v>
      </c>
      <c r="I175" s="268" t="s">
        <v>1570</v>
      </c>
      <c r="J175" s="268">
        <v>50</v>
      </c>
      <c r="K175" s="310"/>
    </row>
    <row r="176" spans="2:11" s="1" customFormat="1" ht="15" customHeight="1">
      <c r="B176" s="289"/>
      <c r="C176" s="268" t="s">
        <v>1593</v>
      </c>
      <c r="D176" s="268"/>
      <c r="E176" s="268"/>
      <c r="F176" s="288" t="s">
        <v>1574</v>
      </c>
      <c r="G176" s="268"/>
      <c r="H176" s="268" t="s">
        <v>1635</v>
      </c>
      <c r="I176" s="268" t="s">
        <v>1570</v>
      </c>
      <c r="J176" s="268">
        <v>50</v>
      </c>
      <c r="K176" s="310"/>
    </row>
    <row r="177" spans="2:11" s="1" customFormat="1" ht="15" customHeight="1">
      <c r="B177" s="289"/>
      <c r="C177" s="268" t="s">
        <v>158</v>
      </c>
      <c r="D177" s="268"/>
      <c r="E177" s="268"/>
      <c r="F177" s="288" t="s">
        <v>1568</v>
      </c>
      <c r="G177" s="268"/>
      <c r="H177" s="268" t="s">
        <v>1636</v>
      </c>
      <c r="I177" s="268" t="s">
        <v>1637</v>
      </c>
      <c r="J177" s="268"/>
      <c r="K177" s="310"/>
    </row>
    <row r="178" spans="2:11" s="1" customFormat="1" ht="15" customHeight="1">
      <c r="B178" s="289"/>
      <c r="C178" s="268" t="s">
        <v>58</v>
      </c>
      <c r="D178" s="268"/>
      <c r="E178" s="268"/>
      <c r="F178" s="288" t="s">
        <v>1568</v>
      </c>
      <c r="G178" s="268"/>
      <c r="H178" s="268" t="s">
        <v>1638</v>
      </c>
      <c r="I178" s="268" t="s">
        <v>1639</v>
      </c>
      <c r="J178" s="268">
        <v>1</v>
      </c>
      <c r="K178" s="310"/>
    </row>
    <row r="179" spans="2:11" s="1" customFormat="1" ht="15" customHeight="1">
      <c r="B179" s="289"/>
      <c r="C179" s="268" t="s">
        <v>54</v>
      </c>
      <c r="D179" s="268"/>
      <c r="E179" s="268"/>
      <c r="F179" s="288" t="s">
        <v>1568</v>
      </c>
      <c r="G179" s="268"/>
      <c r="H179" s="268" t="s">
        <v>1640</v>
      </c>
      <c r="I179" s="268" t="s">
        <v>1570</v>
      </c>
      <c r="J179" s="268">
        <v>20</v>
      </c>
      <c r="K179" s="310"/>
    </row>
    <row r="180" spans="2:11" s="1" customFormat="1" ht="15" customHeight="1">
      <c r="B180" s="289"/>
      <c r="C180" s="268" t="s">
        <v>55</v>
      </c>
      <c r="D180" s="268"/>
      <c r="E180" s="268"/>
      <c r="F180" s="288" t="s">
        <v>1568</v>
      </c>
      <c r="G180" s="268"/>
      <c r="H180" s="268" t="s">
        <v>1641</v>
      </c>
      <c r="I180" s="268" t="s">
        <v>1570</v>
      </c>
      <c r="J180" s="268">
        <v>255</v>
      </c>
      <c r="K180" s="310"/>
    </row>
    <row r="181" spans="2:11" s="1" customFormat="1" ht="15" customHeight="1">
      <c r="B181" s="289"/>
      <c r="C181" s="268" t="s">
        <v>159</v>
      </c>
      <c r="D181" s="268"/>
      <c r="E181" s="268"/>
      <c r="F181" s="288" t="s">
        <v>1568</v>
      </c>
      <c r="G181" s="268"/>
      <c r="H181" s="268" t="s">
        <v>1532</v>
      </c>
      <c r="I181" s="268" t="s">
        <v>1570</v>
      </c>
      <c r="J181" s="268">
        <v>10</v>
      </c>
      <c r="K181" s="310"/>
    </row>
    <row r="182" spans="2:11" s="1" customFormat="1" ht="15" customHeight="1">
      <c r="B182" s="289"/>
      <c r="C182" s="268" t="s">
        <v>160</v>
      </c>
      <c r="D182" s="268"/>
      <c r="E182" s="268"/>
      <c r="F182" s="288" t="s">
        <v>1568</v>
      </c>
      <c r="G182" s="268"/>
      <c r="H182" s="268" t="s">
        <v>1642</v>
      </c>
      <c r="I182" s="268" t="s">
        <v>1603</v>
      </c>
      <c r="J182" s="268"/>
      <c r="K182" s="310"/>
    </row>
    <row r="183" spans="2:11" s="1" customFormat="1" ht="15" customHeight="1">
      <c r="B183" s="289"/>
      <c r="C183" s="268" t="s">
        <v>1643</v>
      </c>
      <c r="D183" s="268"/>
      <c r="E183" s="268"/>
      <c r="F183" s="288" t="s">
        <v>1568</v>
      </c>
      <c r="G183" s="268"/>
      <c r="H183" s="268" t="s">
        <v>1644</v>
      </c>
      <c r="I183" s="268" t="s">
        <v>1603</v>
      </c>
      <c r="J183" s="268"/>
      <c r="K183" s="310"/>
    </row>
    <row r="184" spans="2:11" s="1" customFormat="1" ht="15" customHeight="1">
      <c r="B184" s="289"/>
      <c r="C184" s="268" t="s">
        <v>1632</v>
      </c>
      <c r="D184" s="268"/>
      <c r="E184" s="268"/>
      <c r="F184" s="288" t="s">
        <v>1568</v>
      </c>
      <c r="G184" s="268"/>
      <c r="H184" s="268" t="s">
        <v>1645</v>
      </c>
      <c r="I184" s="268" t="s">
        <v>1603</v>
      </c>
      <c r="J184" s="268"/>
      <c r="K184" s="310"/>
    </row>
    <row r="185" spans="2:11" s="1" customFormat="1" ht="15" customHeight="1">
      <c r="B185" s="289"/>
      <c r="C185" s="268" t="s">
        <v>162</v>
      </c>
      <c r="D185" s="268"/>
      <c r="E185" s="268"/>
      <c r="F185" s="288" t="s">
        <v>1574</v>
      </c>
      <c r="G185" s="268"/>
      <c r="H185" s="268" t="s">
        <v>1646</v>
      </c>
      <c r="I185" s="268" t="s">
        <v>1570</v>
      </c>
      <c r="J185" s="268">
        <v>50</v>
      </c>
      <c r="K185" s="310"/>
    </row>
    <row r="186" spans="2:11" s="1" customFormat="1" ht="15" customHeight="1">
      <c r="B186" s="289"/>
      <c r="C186" s="268" t="s">
        <v>1647</v>
      </c>
      <c r="D186" s="268"/>
      <c r="E186" s="268"/>
      <c r="F186" s="288" t="s">
        <v>1574</v>
      </c>
      <c r="G186" s="268"/>
      <c r="H186" s="268" t="s">
        <v>1648</v>
      </c>
      <c r="I186" s="268" t="s">
        <v>1649</v>
      </c>
      <c r="J186" s="268"/>
      <c r="K186" s="310"/>
    </row>
    <row r="187" spans="2:11" s="1" customFormat="1" ht="15" customHeight="1">
      <c r="B187" s="289"/>
      <c r="C187" s="268" t="s">
        <v>1650</v>
      </c>
      <c r="D187" s="268"/>
      <c r="E187" s="268"/>
      <c r="F187" s="288" t="s">
        <v>1574</v>
      </c>
      <c r="G187" s="268"/>
      <c r="H187" s="268" t="s">
        <v>1651</v>
      </c>
      <c r="I187" s="268" t="s">
        <v>1649</v>
      </c>
      <c r="J187" s="268"/>
      <c r="K187" s="310"/>
    </row>
    <row r="188" spans="2:11" s="1" customFormat="1" ht="15" customHeight="1">
      <c r="B188" s="289"/>
      <c r="C188" s="268" t="s">
        <v>1652</v>
      </c>
      <c r="D188" s="268"/>
      <c r="E188" s="268"/>
      <c r="F188" s="288" t="s">
        <v>1574</v>
      </c>
      <c r="G188" s="268"/>
      <c r="H188" s="268" t="s">
        <v>1653</v>
      </c>
      <c r="I188" s="268" t="s">
        <v>1649</v>
      </c>
      <c r="J188" s="268"/>
      <c r="K188" s="310"/>
    </row>
    <row r="189" spans="2:11" s="1" customFormat="1" ht="15" customHeight="1">
      <c r="B189" s="289"/>
      <c r="C189" s="322" t="s">
        <v>1654</v>
      </c>
      <c r="D189" s="268"/>
      <c r="E189" s="268"/>
      <c r="F189" s="288" t="s">
        <v>1574</v>
      </c>
      <c r="G189" s="268"/>
      <c r="H189" s="268" t="s">
        <v>1655</v>
      </c>
      <c r="I189" s="268" t="s">
        <v>1656</v>
      </c>
      <c r="J189" s="323" t="s">
        <v>1657</v>
      </c>
      <c r="K189" s="310"/>
    </row>
    <row r="190" spans="2:11" s="1" customFormat="1" ht="15" customHeight="1">
      <c r="B190" s="289"/>
      <c r="C190" s="274" t="s">
        <v>43</v>
      </c>
      <c r="D190" s="268"/>
      <c r="E190" s="268"/>
      <c r="F190" s="288" t="s">
        <v>1568</v>
      </c>
      <c r="G190" s="268"/>
      <c r="H190" s="265" t="s">
        <v>1658</v>
      </c>
      <c r="I190" s="268" t="s">
        <v>1659</v>
      </c>
      <c r="J190" s="268"/>
      <c r="K190" s="310"/>
    </row>
    <row r="191" spans="2:11" s="1" customFormat="1" ht="15" customHeight="1">
      <c r="B191" s="289"/>
      <c r="C191" s="274" t="s">
        <v>1660</v>
      </c>
      <c r="D191" s="268"/>
      <c r="E191" s="268"/>
      <c r="F191" s="288" t="s">
        <v>1568</v>
      </c>
      <c r="G191" s="268"/>
      <c r="H191" s="268" t="s">
        <v>1661</v>
      </c>
      <c r="I191" s="268" t="s">
        <v>1603</v>
      </c>
      <c r="J191" s="268"/>
      <c r="K191" s="310"/>
    </row>
    <row r="192" spans="2:11" s="1" customFormat="1" ht="15" customHeight="1">
      <c r="B192" s="289"/>
      <c r="C192" s="274" t="s">
        <v>1662</v>
      </c>
      <c r="D192" s="268"/>
      <c r="E192" s="268"/>
      <c r="F192" s="288" t="s">
        <v>1568</v>
      </c>
      <c r="G192" s="268"/>
      <c r="H192" s="268" t="s">
        <v>1663</v>
      </c>
      <c r="I192" s="268" t="s">
        <v>1603</v>
      </c>
      <c r="J192" s="268"/>
      <c r="K192" s="310"/>
    </row>
    <row r="193" spans="2:11" s="1" customFormat="1" ht="15" customHeight="1">
      <c r="B193" s="289"/>
      <c r="C193" s="274" t="s">
        <v>1664</v>
      </c>
      <c r="D193" s="268"/>
      <c r="E193" s="268"/>
      <c r="F193" s="288" t="s">
        <v>1574</v>
      </c>
      <c r="G193" s="268"/>
      <c r="H193" s="268" t="s">
        <v>1665</v>
      </c>
      <c r="I193" s="268" t="s">
        <v>1603</v>
      </c>
      <c r="J193" s="268"/>
      <c r="K193" s="310"/>
    </row>
    <row r="194" spans="2:11" s="1" customFormat="1" ht="15" customHeight="1">
      <c r="B194" s="316"/>
      <c r="C194" s="324"/>
      <c r="D194" s="298"/>
      <c r="E194" s="298"/>
      <c r="F194" s="298"/>
      <c r="G194" s="298"/>
      <c r="H194" s="298"/>
      <c r="I194" s="298"/>
      <c r="J194" s="298"/>
      <c r="K194" s="317"/>
    </row>
    <row r="195" spans="2:11" s="1" customFormat="1" ht="18.75" customHeight="1">
      <c r="B195" s="265"/>
      <c r="C195" s="268"/>
      <c r="D195" s="268"/>
      <c r="E195" s="268"/>
      <c r="F195" s="288"/>
      <c r="G195" s="268"/>
      <c r="H195" s="268"/>
      <c r="I195" s="268"/>
      <c r="J195" s="268"/>
      <c r="K195" s="265"/>
    </row>
    <row r="196" spans="2:11" s="1" customFormat="1" ht="18.75" customHeight="1">
      <c r="B196" s="265"/>
      <c r="C196" s="268"/>
      <c r="D196" s="268"/>
      <c r="E196" s="268"/>
      <c r="F196" s="288"/>
      <c r="G196" s="268"/>
      <c r="H196" s="268"/>
      <c r="I196" s="268"/>
      <c r="J196" s="268"/>
      <c r="K196" s="265"/>
    </row>
    <row r="197" spans="2:11" s="1" customFormat="1" ht="18.75" customHeight="1">
      <c r="B197" s="275"/>
      <c r="C197" s="275"/>
      <c r="D197" s="275"/>
      <c r="E197" s="275"/>
      <c r="F197" s="275"/>
      <c r="G197" s="275"/>
      <c r="H197" s="275"/>
      <c r="I197" s="275"/>
      <c r="J197" s="275"/>
      <c r="K197" s="275"/>
    </row>
    <row r="198" spans="2:11" s="1" customFormat="1" ht="13.5">
      <c r="B198" s="257"/>
      <c r="C198" s="258"/>
      <c r="D198" s="258"/>
      <c r="E198" s="258"/>
      <c r="F198" s="258"/>
      <c r="G198" s="258"/>
      <c r="H198" s="258"/>
      <c r="I198" s="258"/>
      <c r="J198" s="258"/>
      <c r="K198" s="259"/>
    </row>
    <row r="199" spans="2:11" s="1" customFormat="1" ht="21">
      <c r="B199" s="260"/>
      <c r="C199" s="384" t="s">
        <v>1666</v>
      </c>
      <c r="D199" s="384"/>
      <c r="E199" s="384"/>
      <c r="F199" s="384"/>
      <c r="G199" s="384"/>
      <c r="H199" s="384"/>
      <c r="I199" s="384"/>
      <c r="J199" s="384"/>
      <c r="K199" s="261"/>
    </row>
    <row r="200" spans="2:11" s="1" customFormat="1" ht="25.5" customHeight="1">
      <c r="B200" s="260"/>
      <c r="C200" s="325" t="s">
        <v>1667</v>
      </c>
      <c r="D200" s="325"/>
      <c r="E200" s="325"/>
      <c r="F200" s="325" t="s">
        <v>1668</v>
      </c>
      <c r="G200" s="326"/>
      <c r="H200" s="389" t="s">
        <v>1669</v>
      </c>
      <c r="I200" s="389"/>
      <c r="J200" s="389"/>
      <c r="K200" s="261"/>
    </row>
    <row r="201" spans="2:11" s="1" customFormat="1" ht="5.25" customHeight="1">
      <c r="B201" s="289"/>
      <c r="C201" s="286"/>
      <c r="D201" s="286"/>
      <c r="E201" s="286"/>
      <c r="F201" s="286"/>
      <c r="G201" s="268"/>
      <c r="H201" s="286"/>
      <c r="I201" s="286"/>
      <c r="J201" s="286"/>
      <c r="K201" s="310"/>
    </row>
    <row r="202" spans="2:11" s="1" customFormat="1" ht="15" customHeight="1">
      <c r="B202" s="289"/>
      <c r="C202" s="268" t="s">
        <v>1659</v>
      </c>
      <c r="D202" s="268"/>
      <c r="E202" s="268"/>
      <c r="F202" s="288" t="s">
        <v>44</v>
      </c>
      <c r="G202" s="268"/>
      <c r="H202" s="390" t="s">
        <v>1670</v>
      </c>
      <c r="I202" s="390"/>
      <c r="J202" s="390"/>
      <c r="K202" s="310"/>
    </row>
    <row r="203" spans="2:11" s="1" customFormat="1" ht="15" customHeight="1">
      <c r="B203" s="289"/>
      <c r="C203" s="295"/>
      <c r="D203" s="268"/>
      <c r="E203" s="268"/>
      <c r="F203" s="288" t="s">
        <v>45</v>
      </c>
      <c r="G203" s="268"/>
      <c r="H203" s="390" t="s">
        <v>1671</v>
      </c>
      <c r="I203" s="390"/>
      <c r="J203" s="390"/>
      <c r="K203" s="310"/>
    </row>
    <row r="204" spans="2:11" s="1" customFormat="1" ht="15" customHeight="1">
      <c r="B204" s="289"/>
      <c r="C204" s="295"/>
      <c r="D204" s="268"/>
      <c r="E204" s="268"/>
      <c r="F204" s="288" t="s">
        <v>48</v>
      </c>
      <c r="G204" s="268"/>
      <c r="H204" s="390" t="s">
        <v>1672</v>
      </c>
      <c r="I204" s="390"/>
      <c r="J204" s="390"/>
      <c r="K204" s="310"/>
    </row>
    <row r="205" spans="2:11" s="1" customFormat="1" ht="15" customHeight="1">
      <c r="B205" s="289"/>
      <c r="C205" s="268"/>
      <c r="D205" s="268"/>
      <c r="E205" s="268"/>
      <c r="F205" s="288" t="s">
        <v>46</v>
      </c>
      <c r="G205" s="268"/>
      <c r="H205" s="390" t="s">
        <v>1673</v>
      </c>
      <c r="I205" s="390"/>
      <c r="J205" s="390"/>
      <c r="K205" s="310"/>
    </row>
    <row r="206" spans="2:11" s="1" customFormat="1" ht="15" customHeight="1">
      <c r="B206" s="289"/>
      <c r="C206" s="268"/>
      <c r="D206" s="268"/>
      <c r="E206" s="268"/>
      <c r="F206" s="288" t="s">
        <v>47</v>
      </c>
      <c r="G206" s="268"/>
      <c r="H206" s="390" t="s">
        <v>1674</v>
      </c>
      <c r="I206" s="390"/>
      <c r="J206" s="390"/>
      <c r="K206" s="310"/>
    </row>
    <row r="207" spans="2:11" s="1" customFormat="1" ht="15" customHeight="1">
      <c r="B207" s="289"/>
      <c r="C207" s="268"/>
      <c r="D207" s="268"/>
      <c r="E207" s="268"/>
      <c r="F207" s="288"/>
      <c r="G207" s="268"/>
      <c r="H207" s="268"/>
      <c r="I207" s="268"/>
      <c r="J207" s="268"/>
      <c r="K207" s="310"/>
    </row>
    <row r="208" spans="2:11" s="1" customFormat="1" ht="15" customHeight="1">
      <c r="B208" s="289"/>
      <c r="C208" s="268" t="s">
        <v>1615</v>
      </c>
      <c r="D208" s="268"/>
      <c r="E208" s="268"/>
      <c r="F208" s="288" t="s">
        <v>1508</v>
      </c>
      <c r="G208" s="268"/>
      <c r="H208" s="390" t="s">
        <v>1675</v>
      </c>
      <c r="I208" s="390"/>
      <c r="J208" s="390"/>
      <c r="K208" s="310"/>
    </row>
    <row r="209" spans="2:11" s="1" customFormat="1" ht="15" customHeight="1">
      <c r="B209" s="289"/>
      <c r="C209" s="295"/>
      <c r="D209" s="268"/>
      <c r="E209" s="268"/>
      <c r="F209" s="288" t="s">
        <v>1511</v>
      </c>
      <c r="G209" s="268"/>
      <c r="H209" s="390" t="s">
        <v>1512</v>
      </c>
      <c r="I209" s="390"/>
      <c r="J209" s="390"/>
      <c r="K209" s="310"/>
    </row>
    <row r="210" spans="2:11" s="1" customFormat="1" ht="15" customHeight="1">
      <c r="B210" s="289"/>
      <c r="C210" s="268"/>
      <c r="D210" s="268"/>
      <c r="E210" s="268"/>
      <c r="F210" s="288" t="s">
        <v>80</v>
      </c>
      <c r="G210" s="268"/>
      <c r="H210" s="390" t="s">
        <v>1676</v>
      </c>
      <c r="I210" s="390"/>
      <c r="J210" s="390"/>
      <c r="K210" s="310"/>
    </row>
    <row r="211" spans="2:11" s="1" customFormat="1" ht="15" customHeight="1">
      <c r="B211" s="327"/>
      <c r="C211" s="295"/>
      <c r="D211" s="295"/>
      <c r="E211" s="295"/>
      <c r="F211" s="288" t="s">
        <v>111</v>
      </c>
      <c r="G211" s="274"/>
      <c r="H211" s="391" t="s">
        <v>1513</v>
      </c>
      <c r="I211" s="391"/>
      <c r="J211" s="391"/>
      <c r="K211" s="328"/>
    </row>
    <row r="212" spans="2:11" s="1" customFormat="1" ht="15" customHeight="1">
      <c r="B212" s="327"/>
      <c r="C212" s="295"/>
      <c r="D212" s="295"/>
      <c r="E212" s="295"/>
      <c r="F212" s="288" t="s">
        <v>1514</v>
      </c>
      <c r="G212" s="274"/>
      <c r="H212" s="391" t="s">
        <v>1677</v>
      </c>
      <c r="I212" s="391"/>
      <c r="J212" s="391"/>
      <c r="K212" s="328"/>
    </row>
    <row r="213" spans="2:11" s="1" customFormat="1" ht="15" customHeight="1">
      <c r="B213" s="327"/>
      <c r="C213" s="295"/>
      <c r="D213" s="295"/>
      <c r="E213" s="295"/>
      <c r="F213" s="329"/>
      <c r="G213" s="274"/>
      <c r="H213" s="330"/>
      <c r="I213" s="330"/>
      <c r="J213" s="330"/>
      <c r="K213" s="328"/>
    </row>
    <row r="214" spans="2:11" s="1" customFormat="1" ht="15" customHeight="1">
      <c r="B214" s="327"/>
      <c r="C214" s="268" t="s">
        <v>1639</v>
      </c>
      <c r="D214" s="295"/>
      <c r="E214" s="295"/>
      <c r="F214" s="288">
        <v>1</v>
      </c>
      <c r="G214" s="274"/>
      <c r="H214" s="391" t="s">
        <v>1678</v>
      </c>
      <c r="I214" s="391"/>
      <c r="J214" s="391"/>
      <c r="K214" s="328"/>
    </row>
    <row r="215" spans="2:11" s="1" customFormat="1" ht="15" customHeight="1">
      <c r="B215" s="327"/>
      <c r="C215" s="295"/>
      <c r="D215" s="295"/>
      <c r="E215" s="295"/>
      <c r="F215" s="288">
        <v>2</v>
      </c>
      <c r="G215" s="274"/>
      <c r="H215" s="391" t="s">
        <v>1679</v>
      </c>
      <c r="I215" s="391"/>
      <c r="J215" s="391"/>
      <c r="K215" s="328"/>
    </row>
    <row r="216" spans="2:11" s="1" customFormat="1" ht="15" customHeight="1">
      <c r="B216" s="327"/>
      <c r="C216" s="295"/>
      <c r="D216" s="295"/>
      <c r="E216" s="295"/>
      <c r="F216" s="288">
        <v>3</v>
      </c>
      <c r="G216" s="274"/>
      <c r="H216" s="391" t="s">
        <v>1680</v>
      </c>
      <c r="I216" s="391"/>
      <c r="J216" s="391"/>
      <c r="K216" s="328"/>
    </row>
    <row r="217" spans="2:11" s="1" customFormat="1" ht="15" customHeight="1">
      <c r="B217" s="327"/>
      <c r="C217" s="295"/>
      <c r="D217" s="295"/>
      <c r="E217" s="295"/>
      <c r="F217" s="288">
        <v>4</v>
      </c>
      <c r="G217" s="274"/>
      <c r="H217" s="391" t="s">
        <v>1681</v>
      </c>
      <c r="I217" s="391"/>
      <c r="J217" s="391"/>
      <c r="K217" s="328"/>
    </row>
    <row r="218" spans="2:11" s="1" customFormat="1" ht="12.75" customHeight="1">
      <c r="B218" s="331"/>
      <c r="C218" s="332"/>
      <c r="D218" s="332"/>
      <c r="E218" s="332"/>
      <c r="F218" s="332"/>
      <c r="G218" s="332"/>
      <c r="H218" s="332"/>
      <c r="I218" s="332"/>
      <c r="J218" s="332"/>
      <c r="K218" s="33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  <mergeCell ref="H200:J200"/>
    <mergeCell ref="C199:J199"/>
    <mergeCell ref="H208:J208"/>
    <mergeCell ref="H206:J206"/>
    <mergeCell ref="H204:J204"/>
    <mergeCell ref="H202:J202"/>
    <mergeCell ref="C165:J165"/>
    <mergeCell ref="C122:J122"/>
    <mergeCell ref="C147:J147"/>
    <mergeCell ref="C102:J102"/>
    <mergeCell ref="C75:J75"/>
    <mergeCell ref="D70:J70"/>
    <mergeCell ref="D68:J68"/>
    <mergeCell ref="D67:J67"/>
    <mergeCell ref="D69:J69"/>
    <mergeCell ref="D66:J66"/>
    <mergeCell ref="D61:J61"/>
    <mergeCell ref="D62:J62"/>
    <mergeCell ref="D65:J65"/>
    <mergeCell ref="D63:J63"/>
    <mergeCell ref="D60:J60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33:J33"/>
    <mergeCell ref="D34:J34"/>
    <mergeCell ref="D31:J31"/>
    <mergeCell ref="D30:J30"/>
    <mergeCell ref="D28:J28"/>
    <mergeCell ref="C25:J25"/>
    <mergeCell ref="D27:J27"/>
    <mergeCell ref="C26:J26"/>
    <mergeCell ref="F20:J20"/>
    <mergeCell ref="F23:J23"/>
    <mergeCell ref="F21:J21"/>
    <mergeCell ref="F22:J22"/>
    <mergeCell ref="D16:J16"/>
    <mergeCell ref="D17:J17"/>
    <mergeCell ref="F18:J18"/>
    <mergeCell ref="F19:J19"/>
    <mergeCell ref="D15:J15"/>
    <mergeCell ref="C3:J3"/>
    <mergeCell ref="C9:J9"/>
    <mergeCell ref="D11:J11"/>
    <mergeCell ref="D10:J10"/>
    <mergeCell ref="C4:J4"/>
    <mergeCell ref="C6:J6"/>
    <mergeCell ref="C7:J7"/>
  </mergeCells>
  <pageMargins left="0.59027779999999996" right="0.59027779999999996" top="0.59027779999999996" bottom="0.59027779999999996" header="0" footer="0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66"/>
  <sheetViews>
    <sheetView showGridLines="0" tabSelected="1" topLeftCell="A152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2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82</v>
      </c>
      <c r="AZ2" s="103" t="s">
        <v>113</v>
      </c>
      <c r="BA2" s="103" t="s">
        <v>114</v>
      </c>
      <c r="BB2" s="103" t="s">
        <v>115</v>
      </c>
      <c r="BC2" s="103" t="s">
        <v>116</v>
      </c>
      <c r="BD2" s="103" t="s">
        <v>83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1"/>
      <c r="AT3" s="18" t="s">
        <v>83</v>
      </c>
      <c r="AZ3" s="103" t="s">
        <v>117</v>
      </c>
      <c r="BA3" s="103" t="s">
        <v>117</v>
      </c>
      <c r="BB3" s="103" t="s">
        <v>115</v>
      </c>
      <c r="BC3" s="103" t="s">
        <v>118</v>
      </c>
      <c r="BD3" s="103" t="s">
        <v>83</v>
      </c>
    </row>
    <row r="4" spans="1:56" s="1" customFormat="1" ht="24.95" customHeight="1">
      <c r="B4" s="21"/>
      <c r="D4" s="107" t="s">
        <v>119</v>
      </c>
      <c r="I4" s="102"/>
      <c r="L4" s="21"/>
      <c r="M4" s="108" t="s">
        <v>10</v>
      </c>
      <c r="AT4" s="18" t="s">
        <v>4</v>
      </c>
      <c r="AZ4" s="103" t="s">
        <v>120</v>
      </c>
      <c r="BA4" s="103" t="s">
        <v>120</v>
      </c>
      <c r="BB4" s="103" t="s">
        <v>115</v>
      </c>
      <c r="BC4" s="103" t="s">
        <v>121</v>
      </c>
      <c r="BD4" s="103" t="s">
        <v>83</v>
      </c>
    </row>
    <row r="5" spans="1:56" s="1" customFormat="1" ht="6.95" customHeight="1">
      <c r="B5" s="21"/>
      <c r="I5" s="102"/>
      <c r="L5" s="21"/>
      <c r="AZ5" s="103" t="s">
        <v>122</v>
      </c>
      <c r="BA5" s="103" t="s">
        <v>122</v>
      </c>
      <c r="BB5" s="103" t="s">
        <v>115</v>
      </c>
      <c r="BC5" s="103" t="s">
        <v>123</v>
      </c>
      <c r="BD5" s="103" t="s">
        <v>83</v>
      </c>
    </row>
    <row r="6" spans="1:56" s="1" customFormat="1" ht="12" customHeight="1">
      <c r="B6" s="21"/>
      <c r="D6" s="109" t="s">
        <v>16</v>
      </c>
      <c r="I6" s="102"/>
      <c r="L6" s="21"/>
      <c r="AZ6" s="103" t="s">
        <v>124</v>
      </c>
      <c r="BA6" s="103" t="s">
        <v>124</v>
      </c>
      <c r="BB6" s="103" t="s">
        <v>125</v>
      </c>
      <c r="BC6" s="103" t="s">
        <v>126</v>
      </c>
      <c r="BD6" s="103" t="s">
        <v>83</v>
      </c>
    </row>
    <row r="7" spans="1:56" s="1" customFormat="1" ht="16.5" customHeight="1">
      <c r="B7" s="21"/>
      <c r="E7" s="377" t="str">
        <f>'Rekapitulace stavby'!K6</f>
        <v>Zásobování obce Oleško pitnou vodou</v>
      </c>
      <c r="F7" s="378"/>
      <c r="G7" s="378"/>
      <c r="H7" s="378"/>
      <c r="I7" s="102"/>
      <c r="L7" s="21"/>
      <c r="AZ7" s="103" t="s">
        <v>127</v>
      </c>
      <c r="BA7" s="103" t="s">
        <v>128</v>
      </c>
      <c r="BB7" s="103" t="s">
        <v>125</v>
      </c>
      <c r="BC7" s="103" t="s">
        <v>129</v>
      </c>
      <c r="BD7" s="103" t="s">
        <v>83</v>
      </c>
    </row>
    <row r="8" spans="1:56" s="2" customFormat="1" ht="12" customHeight="1">
      <c r="A8" s="35"/>
      <c r="B8" s="40"/>
      <c r="C8" s="35"/>
      <c r="D8" s="109" t="s">
        <v>130</v>
      </c>
      <c r="E8" s="35"/>
      <c r="F8" s="35"/>
      <c r="G8" s="35"/>
      <c r="H8" s="35"/>
      <c r="I8" s="110"/>
      <c r="J8" s="35"/>
      <c r="K8" s="35"/>
      <c r="L8" s="11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3" t="s">
        <v>131</v>
      </c>
      <c r="BA8" s="103" t="s">
        <v>131</v>
      </c>
      <c r="BB8" s="103" t="s">
        <v>115</v>
      </c>
      <c r="BC8" s="103" t="s">
        <v>132</v>
      </c>
      <c r="BD8" s="103" t="s">
        <v>83</v>
      </c>
    </row>
    <row r="9" spans="1:56" s="2" customFormat="1" ht="16.5" customHeight="1">
      <c r="A9" s="35"/>
      <c r="B9" s="40"/>
      <c r="C9" s="35"/>
      <c r="D9" s="35"/>
      <c r="E9" s="379" t="s">
        <v>133</v>
      </c>
      <c r="F9" s="380"/>
      <c r="G9" s="380"/>
      <c r="H9" s="380"/>
      <c r="I9" s="110"/>
      <c r="J9" s="35"/>
      <c r="K9" s="35"/>
      <c r="L9" s="11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3" t="s">
        <v>134</v>
      </c>
      <c r="BA9" s="103" t="s">
        <v>135</v>
      </c>
      <c r="BB9" s="103" t="s">
        <v>115</v>
      </c>
      <c r="BC9" s="103" t="s">
        <v>136</v>
      </c>
      <c r="BD9" s="103" t="s">
        <v>83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110"/>
      <c r="J10" s="35"/>
      <c r="K10" s="35"/>
      <c r="L10" s="11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Z10" s="103" t="s">
        <v>137</v>
      </c>
      <c r="BA10" s="103" t="s">
        <v>137</v>
      </c>
      <c r="BB10" s="103" t="s">
        <v>115</v>
      </c>
      <c r="BC10" s="103" t="s">
        <v>138</v>
      </c>
      <c r="BD10" s="103" t="s">
        <v>83</v>
      </c>
    </row>
    <row r="11" spans="1:56" s="2" customFormat="1" ht="12" customHeight="1">
      <c r="A11" s="35"/>
      <c r="B11" s="40"/>
      <c r="C11" s="35"/>
      <c r="D11" s="109" t="s">
        <v>18</v>
      </c>
      <c r="E11" s="35"/>
      <c r="F11" s="112" t="s">
        <v>19</v>
      </c>
      <c r="G11" s="35"/>
      <c r="H11" s="35"/>
      <c r="I11" s="113" t="s">
        <v>20</v>
      </c>
      <c r="J11" s="112" t="s">
        <v>21</v>
      </c>
      <c r="K11" s="35"/>
      <c r="L11" s="11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Z11" s="103" t="s">
        <v>139</v>
      </c>
      <c r="BA11" s="103" t="s">
        <v>140</v>
      </c>
      <c r="BB11" s="103" t="s">
        <v>115</v>
      </c>
      <c r="BC11" s="103" t="s">
        <v>141</v>
      </c>
      <c r="BD11" s="103" t="s">
        <v>83</v>
      </c>
    </row>
    <row r="12" spans="1:56" s="2" customFormat="1" ht="12" customHeight="1">
      <c r="A12" s="35"/>
      <c r="B12" s="40"/>
      <c r="C12" s="35"/>
      <c r="D12" s="109" t="s">
        <v>22</v>
      </c>
      <c r="E12" s="35"/>
      <c r="F12" s="112" t="s">
        <v>23</v>
      </c>
      <c r="G12" s="35"/>
      <c r="H12" s="35"/>
      <c r="I12" s="113" t="s">
        <v>24</v>
      </c>
      <c r="J12" s="114" t="str">
        <f>'Rekapitulace stavby'!AN8</f>
        <v>16. 10. 2019</v>
      </c>
      <c r="K12" s="35"/>
      <c r="L12" s="11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10"/>
      <c r="J13" s="35"/>
      <c r="K13" s="35"/>
      <c r="L13" s="11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09" t="s">
        <v>26</v>
      </c>
      <c r="E14" s="35"/>
      <c r="F14" s="35"/>
      <c r="G14" s="35"/>
      <c r="H14" s="35"/>
      <c r="I14" s="113" t="s">
        <v>27</v>
      </c>
      <c r="J14" s="112" t="s">
        <v>21</v>
      </c>
      <c r="K14" s="35"/>
      <c r="L14" s="11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2" t="s">
        <v>28</v>
      </c>
      <c r="F15" s="35"/>
      <c r="G15" s="35"/>
      <c r="H15" s="35"/>
      <c r="I15" s="113" t="s">
        <v>29</v>
      </c>
      <c r="J15" s="112" t="s">
        <v>21</v>
      </c>
      <c r="K15" s="35"/>
      <c r="L15" s="11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10"/>
      <c r="J16" s="35"/>
      <c r="K16" s="35"/>
      <c r="L16" s="11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9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11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81" t="str">
        <f>'Rekapitulace stavby'!E14</f>
        <v>Vyplň údaj</v>
      </c>
      <c r="F18" s="382"/>
      <c r="G18" s="382"/>
      <c r="H18" s="382"/>
      <c r="I18" s="113" t="s">
        <v>29</v>
      </c>
      <c r="J18" s="31" t="str">
        <f>'Rekapitulace stavby'!AN14</f>
        <v>Vyplň údaj</v>
      </c>
      <c r="K18" s="35"/>
      <c r="L18" s="11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10"/>
      <c r="J19" s="35"/>
      <c r="K19" s="35"/>
      <c r="L19" s="11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9" t="s">
        <v>32</v>
      </c>
      <c r="E20" s="35"/>
      <c r="F20" s="35"/>
      <c r="G20" s="35"/>
      <c r="H20" s="35"/>
      <c r="I20" s="113" t="s">
        <v>27</v>
      </c>
      <c r="J20" s="112" t="s">
        <v>21</v>
      </c>
      <c r="K20" s="35"/>
      <c r="L20" s="11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2" t="s">
        <v>33</v>
      </c>
      <c r="F21" s="35"/>
      <c r="G21" s="35"/>
      <c r="H21" s="35"/>
      <c r="I21" s="113" t="s">
        <v>29</v>
      </c>
      <c r="J21" s="112" t="s">
        <v>21</v>
      </c>
      <c r="K21" s="35"/>
      <c r="L21" s="11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10"/>
      <c r="J22" s="35"/>
      <c r="K22" s="35"/>
      <c r="L22" s="11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9" t="s">
        <v>35</v>
      </c>
      <c r="E23" s="35"/>
      <c r="F23" s="35"/>
      <c r="G23" s="35"/>
      <c r="H23" s="35"/>
      <c r="I23" s="113" t="s">
        <v>27</v>
      </c>
      <c r="J23" s="112" t="str">
        <f>IF('Rekapitulace stavby'!AN19="","",'Rekapitulace stavby'!AN19)</f>
        <v/>
      </c>
      <c r="K23" s="35"/>
      <c r="L23" s="11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2" t="str">
        <f>IF('Rekapitulace stavby'!E20="","",'Rekapitulace stavby'!E20)</f>
        <v xml:space="preserve"> </v>
      </c>
      <c r="F24" s="35"/>
      <c r="G24" s="35"/>
      <c r="H24" s="35"/>
      <c r="I24" s="113" t="s">
        <v>29</v>
      </c>
      <c r="J24" s="112" t="str">
        <f>IF('Rekapitulace stavby'!AN20="","",'Rekapitulace stavby'!AN20)</f>
        <v/>
      </c>
      <c r="K24" s="35"/>
      <c r="L24" s="11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10"/>
      <c r="J25" s="35"/>
      <c r="K25" s="35"/>
      <c r="L25" s="111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9" t="s">
        <v>37</v>
      </c>
      <c r="E26" s="35"/>
      <c r="F26" s="35"/>
      <c r="G26" s="35"/>
      <c r="H26" s="35"/>
      <c r="I26" s="110"/>
      <c r="J26" s="35"/>
      <c r="K26" s="35"/>
      <c r="L26" s="11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63.75" customHeight="1">
      <c r="A27" s="115"/>
      <c r="B27" s="116"/>
      <c r="C27" s="115"/>
      <c r="D27" s="115"/>
      <c r="E27" s="383" t="s">
        <v>142</v>
      </c>
      <c r="F27" s="383"/>
      <c r="G27" s="383"/>
      <c r="H27" s="383"/>
      <c r="I27" s="117"/>
      <c r="J27" s="115"/>
      <c r="K27" s="115"/>
      <c r="L27" s="118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10"/>
      <c r="J28" s="35"/>
      <c r="K28" s="35"/>
      <c r="L28" s="11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20"/>
      <c r="J29" s="119"/>
      <c r="K29" s="119"/>
      <c r="L29" s="111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39</v>
      </c>
      <c r="E30" s="35"/>
      <c r="F30" s="35"/>
      <c r="G30" s="35"/>
      <c r="H30" s="35"/>
      <c r="I30" s="110"/>
      <c r="J30" s="122">
        <f>ROUND(J89, 2)</f>
        <v>0</v>
      </c>
      <c r="K30" s="35"/>
      <c r="L30" s="111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20"/>
      <c r="J31" s="119"/>
      <c r="K31" s="119"/>
      <c r="L31" s="11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41</v>
      </c>
      <c r="G32" s="35"/>
      <c r="H32" s="35"/>
      <c r="I32" s="124" t="s">
        <v>40</v>
      </c>
      <c r="J32" s="123" t="s">
        <v>42</v>
      </c>
      <c r="K32" s="35"/>
      <c r="L32" s="11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5" t="s">
        <v>43</v>
      </c>
      <c r="E33" s="109" t="s">
        <v>44</v>
      </c>
      <c r="F33" s="126">
        <f>ROUND((SUM(BE89:BE565)),  2)</f>
        <v>0</v>
      </c>
      <c r="G33" s="35"/>
      <c r="H33" s="35"/>
      <c r="I33" s="127">
        <v>0.21</v>
      </c>
      <c r="J33" s="126">
        <f>ROUND(((SUM(BE89:BE565))*I33),  2)</f>
        <v>0</v>
      </c>
      <c r="K33" s="35"/>
      <c r="L33" s="111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9" t="s">
        <v>45</v>
      </c>
      <c r="F34" s="126">
        <f>ROUND((SUM(BF89:BF565)),  2)</f>
        <v>0</v>
      </c>
      <c r="G34" s="35"/>
      <c r="H34" s="35"/>
      <c r="I34" s="127">
        <v>0.15</v>
      </c>
      <c r="J34" s="126">
        <f>ROUND(((SUM(BF89:BF565))*I34),  2)</f>
        <v>0</v>
      </c>
      <c r="K34" s="35"/>
      <c r="L34" s="11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9" t="s">
        <v>46</v>
      </c>
      <c r="F35" s="126">
        <f>ROUND((SUM(BG89:BG565)),  2)</f>
        <v>0</v>
      </c>
      <c r="G35" s="35"/>
      <c r="H35" s="35"/>
      <c r="I35" s="127">
        <v>0.21</v>
      </c>
      <c r="J35" s="126">
        <f>0</f>
        <v>0</v>
      </c>
      <c r="K35" s="35"/>
      <c r="L35" s="11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9" t="s">
        <v>47</v>
      </c>
      <c r="F36" s="126">
        <f>ROUND((SUM(BH89:BH565)),  2)</f>
        <v>0</v>
      </c>
      <c r="G36" s="35"/>
      <c r="H36" s="35"/>
      <c r="I36" s="127">
        <v>0.15</v>
      </c>
      <c r="J36" s="126">
        <f>0</f>
        <v>0</v>
      </c>
      <c r="K36" s="35"/>
      <c r="L36" s="11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48</v>
      </c>
      <c r="F37" s="126">
        <f>ROUND((SUM(BI89:BI565)),  2)</f>
        <v>0</v>
      </c>
      <c r="G37" s="35"/>
      <c r="H37" s="35"/>
      <c r="I37" s="127">
        <v>0</v>
      </c>
      <c r="J37" s="126">
        <f>0</f>
        <v>0</v>
      </c>
      <c r="K37" s="35"/>
      <c r="L37" s="11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10"/>
      <c r="J38" s="35"/>
      <c r="K38" s="35"/>
      <c r="L38" s="11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8"/>
      <c r="D39" s="129" t="s">
        <v>49</v>
      </c>
      <c r="E39" s="130"/>
      <c r="F39" s="130"/>
      <c r="G39" s="131" t="s">
        <v>50</v>
      </c>
      <c r="H39" s="132" t="s">
        <v>51</v>
      </c>
      <c r="I39" s="133"/>
      <c r="J39" s="134">
        <f>SUM(J30:J37)</f>
        <v>0</v>
      </c>
      <c r="K39" s="135"/>
      <c r="L39" s="111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6"/>
      <c r="C40" s="137"/>
      <c r="D40" s="137"/>
      <c r="E40" s="137"/>
      <c r="F40" s="137"/>
      <c r="G40" s="137"/>
      <c r="H40" s="137"/>
      <c r="I40" s="138"/>
      <c r="J40" s="137"/>
      <c r="K40" s="137"/>
      <c r="L40" s="111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9"/>
      <c r="C44" s="140"/>
      <c r="D44" s="140"/>
      <c r="E44" s="140"/>
      <c r="F44" s="140"/>
      <c r="G44" s="140"/>
      <c r="H44" s="140"/>
      <c r="I44" s="141"/>
      <c r="J44" s="140"/>
      <c r="K44" s="140"/>
      <c r="L44" s="111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143</v>
      </c>
      <c r="D45" s="37"/>
      <c r="E45" s="37"/>
      <c r="F45" s="37"/>
      <c r="G45" s="37"/>
      <c r="H45" s="37"/>
      <c r="I45" s="110"/>
      <c r="J45" s="37"/>
      <c r="K45" s="37"/>
      <c r="L45" s="111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110"/>
      <c r="J46" s="37"/>
      <c r="K46" s="37"/>
      <c r="L46" s="111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110"/>
      <c r="J47" s="37"/>
      <c r="K47" s="37"/>
      <c r="L47" s="111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75" t="str">
        <f>E7</f>
        <v>Zásobování obce Oleško pitnou vodou</v>
      </c>
      <c r="F48" s="376"/>
      <c r="G48" s="376"/>
      <c r="H48" s="376"/>
      <c r="I48" s="110"/>
      <c r="J48" s="37"/>
      <c r="K48" s="37"/>
      <c r="L48" s="11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130</v>
      </c>
      <c r="D49" s="37"/>
      <c r="E49" s="37"/>
      <c r="F49" s="37"/>
      <c r="G49" s="37"/>
      <c r="H49" s="37"/>
      <c r="I49" s="110"/>
      <c r="J49" s="37"/>
      <c r="K49" s="37"/>
      <c r="L49" s="111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53" t="str">
        <f>E9</f>
        <v>01 - IO 01 Vodovodní řad V1</v>
      </c>
      <c r="F50" s="374"/>
      <c r="G50" s="374"/>
      <c r="H50" s="374"/>
      <c r="I50" s="110"/>
      <c r="J50" s="37"/>
      <c r="K50" s="37"/>
      <c r="L50" s="111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110"/>
      <c r="J51" s="37"/>
      <c r="K51" s="37"/>
      <c r="L51" s="111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Oleško</v>
      </c>
      <c r="G52" s="37"/>
      <c r="H52" s="37"/>
      <c r="I52" s="113" t="s">
        <v>24</v>
      </c>
      <c r="J52" s="60" t="str">
        <f>IF(J12="","",J12)</f>
        <v>16. 10. 2019</v>
      </c>
      <c r="K52" s="37"/>
      <c r="L52" s="111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110"/>
      <c r="J53" s="37"/>
      <c r="K53" s="37"/>
      <c r="L53" s="111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7.95" customHeight="1">
      <c r="A54" s="35"/>
      <c r="B54" s="36"/>
      <c r="C54" s="30" t="s">
        <v>26</v>
      </c>
      <c r="D54" s="37"/>
      <c r="E54" s="37"/>
      <c r="F54" s="28" t="str">
        <f>E15</f>
        <v>Obec Oleško</v>
      </c>
      <c r="G54" s="37"/>
      <c r="H54" s="37"/>
      <c r="I54" s="113" t="s">
        <v>32</v>
      </c>
      <c r="J54" s="33" t="str">
        <f>E21</f>
        <v>SVIS UL, spol. s.r.o.</v>
      </c>
      <c r="K54" s="37"/>
      <c r="L54" s="11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113" t="s">
        <v>35</v>
      </c>
      <c r="J55" s="33" t="str">
        <f>E24</f>
        <v xml:space="preserve"> </v>
      </c>
      <c r="K55" s="37"/>
      <c r="L55" s="111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110"/>
      <c r="J56" s="37"/>
      <c r="K56" s="37"/>
      <c r="L56" s="111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42" t="s">
        <v>144</v>
      </c>
      <c r="D57" s="143"/>
      <c r="E57" s="143"/>
      <c r="F57" s="143"/>
      <c r="G57" s="143"/>
      <c r="H57" s="143"/>
      <c r="I57" s="144"/>
      <c r="J57" s="145" t="s">
        <v>145</v>
      </c>
      <c r="K57" s="143"/>
      <c r="L57" s="111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110"/>
      <c r="J58" s="37"/>
      <c r="K58" s="37"/>
      <c r="L58" s="111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6" t="s">
        <v>71</v>
      </c>
      <c r="D59" s="37"/>
      <c r="E59" s="37"/>
      <c r="F59" s="37"/>
      <c r="G59" s="37"/>
      <c r="H59" s="37"/>
      <c r="I59" s="110"/>
      <c r="J59" s="78">
        <f>J89</f>
        <v>0</v>
      </c>
      <c r="K59" s="37"/>
      <c r="L59" s="111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146</v>
      </c>
    </row>
    <row r="60" spans="1:47" s="9" customFormat="1" ht="24.95" customHeight="1">
      <c r="B60" s="147"/>
      <c r="C60" s="148"/>
      <c r="D60" s="149" t="s">
        <v>147</v>
      </c>
      <c r="E60" s="150"/>
      <c r="F60" s="150"/>
      <c r="G60" s="150"/>
      <c r="H60" s="150"/>
      <c r="I60" s="151"/>
      <c r="J60" s="152">
        <f>J90</f>
        <v>0</v>
      </c>
      <c r="K60" s="148"/>
      <c r="L60" s="153"/>
    </row>
    <row r="61" spans="1:47" s="10" customFormat="1" ht="19.899999999999999" customHeight="1">
      <c r="B61" s="154"/>
      <c r="C61" s="155"/>
      <c r="D61" s="156" t="s">
        <v>148</v>
      </c>
      <c r="E61" s="157"/>
      <c r="F61" s="157"/>
      <c r="G61" s="157"/>
      <c r="H61" s="157"/>
      <c r="I61" s="158"/>
      <c r="J61" s="159">
        <f>J91</f>
        <v>0</v>
      </c>
      <c r="K61" s="155"/>
      <c r="L61" s="160"/>
    </row>
    <row r="62" spans="1:47" s="10" customFormat="1" ht="19.899999999999999" customHeight="1">
      <c r="B62" s="154"/>
      <c r="C62" s="155"/>
      <c r="D62" s="156" t="s">
        <v>149</v>
      </c>
      <c r="E62" s="157"/>
      <c r="F62" s="157"/>
      <c r="G62" s="157"/>
      <c r="H62" s="157"/>
      <c r="I62" s="158"/>
      <c r="J62" s="159">
        <f>J294</f>
        <v>0</v>
      </c>
      <c r="K62" s="155"/>
      <c r="L62" s="160"/>
    </row>
    <row r="63" spans="1:47" s="10" customFormat="1" ht="19.899999999999999" customHeight="1">
      <c r="B63" s="154"/>
      <c r="C63" s="155"/>
      <c r="D63" s="156" t="s">
        <v>150</v>
      </c>
      <c r="E63" s="157"/>
      <c r="F63" s="157"/>
      <c r="G63" s="157"/>
      <c r="H63" s="157"/>
      <c r="I63" s="158"/>
      <c r="J63" s="159">
        <f>J299</f>
        <v>0</v>
      </c>
      <c r="K63" s="155"/>
      <c r="L63" s="160"/>
    </row>
    <row r="64" spans="1:47" s="10" customFormat="1" ht="19.899999999999999" customHeight="1">
      <c r="B64" s="154"/>
      <c r="C64" s="155"/>
      <c r="D64" s="156" t="s">
        <v>151</v>
      </c>
      <c r="E64" s="157"/>
      <c r="F64" s="157"/>
      <c r="G64" s="157"/>
      <c r="H64" s="157"/>
      <c r="I64" s="158"/>
      <c r="J64" s="159">
        <f>J309</f>
        <v>0</v>
      </c>
      <c r="K64" s="155"/>
      <c r="L64" s="160"/>
    </row>
    <row r="65" spans="1:31" s="10" customFormat="1" ht="19.899999999999999" customHeight="1">
      <c r="B65" s="154"/>
      <c r="C65" s="155"/>
      <c r="D65" s="156" t="s">
        <v>152</v>
      </c>
      <c r="E65" s="157"/>
      <c r="F65" s="157"/>
      <c r="G65" s="157"/>
      <c r="H65" s="157"/>
      <c r="I65" s="158"/>
      <c r="J65" s="159">
        <f>J331</f>
        <v>0</v>
      </c>
      <c r="K65" s="155"/>
      <c r="L65" s="160"/>
    </row>
    <row r="66" spans="1:31" s="10" customFormat="1" ht="19.899999999999999" customHeight="1">
      <c r="B66" s="154"/>
      <c r="C66" s="155"/>
      <c r="D66" s="156" t="s">
        <v>153</v>
      </c>
      <c r="E66" s="157"/>
      <c r="F66" s="157"/>
      <c r="G66" s="157"/>
      <c r="H66" s="157"/>
      <c r="I66" s="158"/>
      <c r="J66" s="159">
        <f>J547</f>
        <v>0</v>
      </c>
      <c r="K66" s="155"/>
      <c r="L66" s="160"/>
    </row>
    <row r="67" spans="1:31" s="10" customFormat="1" ht="19.899999999999999" customHeight="1">
      <c r="B67" s="154"/>
      <c r="C67" s="155"/>
      <c r="D67" s="156" t="s">
        <v>154</v>
      </c>
      <c r="E67" s="157"/>
      <c r="F67" s="157"/>
      <c r="G67" s="157"/>
      <c r="H67" s="157"/>
      <c r="I67" s="158"/>
      <c r="J67" s="159">
        <f>J555</f>
        <v>0</v>
      </c>
      <c r="K67" s="155"/>
      <c r="L67" s="160"/>
    </row>
    <row r="68" spans="1:31" s="9" customFormat="1" ht="24.95" customHeight="1">
      <c r="B68" s="147"/>
      <c r="C68" s="148"/>
      <c r="D68" s="149" t="s">
        <v>155</v>
      </c>
      <c r="E68" s="150"/>
      <c r="F68" s="150"/>
      <c r="G68" s="150"/>
      <c r="H68" s="150"/>
      <c r="I68" s="151"/>
      <c r="J68" s="152">
        <f>J557</f>
        <v>0</v>
      </c>
      <c r="K68" s="148"/>
      <c r="L68" s="153"/>
    </row>
    <row r="69" spans="1:31" s="10" customFormat="1" ht="19.899999999999999" customHeight="1">
      <c r="B69" s="154"/>
      <c r="C69" s="155"/>
      <c r="D69" s="156" t="s">
        <v>156</v>
      </c>
      <c r="E69" s="157"/>
      <c r="F69" s="157"/>
      <c r="G69" s="157"/>
      <c r="H69" s="157"/>
      <c r="I69" s="158"/>
      <c r="J69" s="159">
        <f>J558</f>
        <v>0</v>
      </c>
      <c r="K69" s="155"/>
      <c r="L69" s="160"/>
    </row>
    <row r="70" spans="1:31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110"/>
      <c r="J70" s="37"/>
      <c r="K70" s="37"/>
      <c r="L70" s="111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138"/>
      <c r="J71" s="49"/>
      <c r="K71" s="49"/>
      <c r="L71" s="111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31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141"/>
      <c r="J75" s="51"/>
      <c r="K75" s="51"/>
      <c r="L75" s="111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24.95" customHeight="1">
      <c r="A76" s="35"/>
      <c r="B76" s="36"/>
      <c r="C76" s="24" t="s">
        <v>157</v>
      </c>
      <c r="D76" s="37"/>
      <c r="E76" s="37"/>
      <c r="F76" s="37"/>
      <c r="G76" s="37"/>
      <c r="H76" s="37"/>
      <c r="I76" s="110"/>
      <c r="J76" s="37"/>
      <c r="K76" s="37"/>
      <c r="L76" s="11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110"/>
      <c r="J77" s="37"/>
      <c r="K77" s="37"/>
      <c r="L77" s="11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110"/>
      <c r="J78" s="37"/>
      <c r="K78" s="37"/>
      <c r="L78" s="111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7"/>
      <c r="D79" s="37"/>
      <c r="E79" s="375" t="str">
        <f>E7</f>
        <v>Zásobování obce Oleško pitnou vodou</v>
      </c>
      <c r="F79" s="376"/>
      <c r="G79" s="376"/>
      <c r="H79" s="376"/>
      <c r="I79" s="110"/>
      <c r="J79" s="37"/>
      <c r="K79" s="37"/>
      <c r="L79" s="111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130</v>
      </c>
      <c r="D80" s="37"/>
      <c r="E80" s="37"/>
      <c r="F80" s="37"/>
      <c r="G80" s="37"/>
      <c r="H80" s="37"/>
      <c r="I80" s="110"/>
      <c r="J80" s="37"/>
      <c r="K80" s="37"/>
      <c r="L80" s="111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6.5" customHeight="1">
      <c r="A81" s="35"/>
      <c r="B81" s="36"/>
      <c r="C81" s="37"/>
      <c r="D81" s="37"/>
      <c r="E81" s="353" t="str">
        <f>E9</f>
        <v>01 - IO 01 Vodovodní řad V1</v>
      </c>
      <c r="F81" s="374"/>
      <c r="G81" s="374"/>
      <c r="H81" s="374"/>
      <c r="I81" s="110"/>
      <c r="J81" s="37"/>
      <c r="K81" s="37"/>
      <c r="L81" s="11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>
      <c r="A82" s="35"/>
      <c r="B82" s="36"/>
      <c r="C82" s="37"/>
      <c r="D82" s="37"/>
      <c r="E82" s="37"/>
      <c r="F82" s="37"/>
      <c r="G82" s="37"/>
      <c r="H82" s="37"/>
      <c r="I82" s="110"/>
      <c r="J82" s="37"/>
      <c r="K82" s="37"/>
      <c r="L82" s="11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2" customHeight="1">
      <c r="A83" s="35"/>
      <c r="B83" s="36"/>
      <c r="C83" s="30" t="s">
        <v>22</v>
      </c>
      <c r="D83" s="37"/>
      <c r="E83" s="37"/>
      <c r="F83" s="28" t="str">
        <f>F12</f>
        <v>Oleško</v>
      </c>
      <c r="G83" s="37"/>
      <c r="H83" s="37"/>
      <c r="I83" s="113" t="s">
        <v>24</v>
      </c>
      <c r="J83" s="60" t="str">
        <f>IF(J12="","",J12)</f>
        <v>16. 10. 2019</v>
      </c>
      <c r="K83" s="37"/>
      <c r="L83" s="111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110"/>
      <c r="J84" s="37"/>
      <c r="K84" s="37"/>
      <c r="L84" s="111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27.95" customHeight="1">
      <c r="A85" s="35"/>
      <c r="B85" s="36"/>
      <c r="C85" s="30" t="s">
        <v>26</v>
      </c>
      <c r="D85" s="37"/>
      <c r="E85" s="37"/>
      <c r="F85" s="28" t="str">
        <f>E15</f>
        <v>Obec Oleško</v>
      </c>
      <c r="G85" s="37"/>
      <c r="H85" s="37"/>
      <c r="I85" s="113" t="s">
        <v>32</v>
      </c>
      <c r="J85" s="33" t="str">
        <f>E21</f>
        <v>SVIS UL, spol. s.r.o.</v>
      </c>
      <c r="K85" s="37"/>
      <c r="L85" s="111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5.2" customHeight="1">
      <c r="A86" s="35"/>
      <c r="B86" s="36"/>
      <c r="C86" s="30" t="s">
        <v>30</v>
      </c>
      <c r="D86" s="37"/>
      <c r="E86" s="37"/>
      <c r="F86" s="28" t="str">
        <f>IF(E18="","",E18)</f>
        <v>Vyplň údaj</v>
      </c>
      <c r="G86" s="37"/>
      <c r="H86" s="37"/>
      <c r="I86" s="113" t="s">
        <v>35</v>
      </c>
      <c r="J86" s="33" t="str">
        <f>E24</f>
        <v xml:space="preserve"> </v>
      </c>
      <c r="K86" s="37"/>
      <c r="L86" s="111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0.35" customHeight="1">
      <c r="A87" s="35"/>
      <c r="B87" s="36"/>
      <c r="C87" s="37"/>
      <c r="D87" s="37"/>
      <c r="E87" s="37"/>
      <c r="F87" s="37"/>
      <c r="G87" s="37"/>
      <c r="H87" s="37"/>
      <c r="I87" s="110"/>
      <c r="J87" s="37"/>
      <c r="K87" s="37"/>
      <c r="L87" s="111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11" customFormat="1" ht="29.25" customHeight="1">
      <c r="A88" s="161"/>
      <c r="B88" s="162"/>
      <c r="C88" s="163" t="s">
        <v>158</v>
      </c>
      <c r="D88" s="164" t="s">
        <v>58</v>
      </c>
      <c r="E88" s="164" t="s">
        <v>54</v>
      </c>
      <c r="F88" s="164" t="s">
        <v>55</v>
      </c>
      <c r="G88" s="164" t="s">
        <v>159</v>
      </c>
      <c r="H88" s="164" t="s">
        <v>160</v>
      </c>
      <c r="I88" s="165" t="s">
        <v>161</v>
      </c>
      <c r="J88" s="164" t="s">
        <v>145</v>
      </c>
      <c r="K88" s="166" t="s">
        <v>162</v>
      </c>
      <c r="L88" s="167"/>
      <c r="M88" s="69" t="s">
        <v>21</v>
      </c>
      <c r="N88" s="70" t="s">
        <v>43</v>
      </c>
      <c r="O88" s="70" t="s">
        <v>163</v>
      </c>
      <c r="P88" s="70" t="s">
        <v>164</v>
      </c>
      <c r="Q88" s="70" t="s">
        <v>165</v>
      </c>
      <c r="R88" s="70" t="s">
        <v>166</v>
      </c>
      <c r="S88" s="70" t="s">
        <v>167</v>
      </c>
      <c r="T88" s="71" t="s">
        <v>168</v>
      </c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</row>
    <row r="89" spans="1:65" s="2" customFormat="1" ht="22.9" customHeight="1">
      <c r="A89" s="35"/>
      <c r="B89" s="36"/>
      <c r="C89" s="76" t="s">
        <v>169</v>
      </c>
      <c r="D89" s="37"/>
      <c r="E89" s="37"/>
      <c r="F89" s="37"/>
      <c r="G89" s="37"/>
      <c r="H89" s="37"/>
      <c r="I89" s="110"/>
      <c r="J89" s="168">
        <f>BK89</f>
        <v>0</v>
      </c>
      <c r="K89" s="37"/>
      <c r="L89" s="40"/>
      <c r="M89" s="72"/>
      <c r="N89" s="169"/>
      <c r="O89" s="73"/>
      <c r="P89" s="170">
        <f>P90+P557</f>
        <v>0</v>
      </c>
      <c r="Q89" s="73"/>
      <c r="R89" s="170">
        <f>R90+R557</f>
        <v>38.69878069</v>
      </c>
      <c r="S89" s="73"/>
      <c r="T89" s="171">
        <f>T90+T557</f>
        <v>7.0920000000000011E-2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72</v>
      </c>
      <c r="AU89" s="18" t="s">
        <v>146</v>
      </c>
      <c r="BK89" s="172">
        <f>BK90+BK557</f>
        <v>0</v>
      </c>
    </row>
    <row r="90" spans="1:65" s="12" customFormat="1" ht="25.9" customHeight="1">
      <c r="B90" s="173"/>
      <c r="C90" s="174"/>
      <c r="D90" s="175" t="s">
        <v>72</v>
      </c>
      <c r="E90" s="176" t="s">
        <v>170</v>
      </c>
      <c r="F90" s="176" t="s">
        <v>171</v>
      </c>
      <c r="G90" s="174"/>
      <c r="H90" s="174"/>
      <c r="I90" s="177"/>
      <c r="J90" s="178">
        <f>BK90</f>
        <v>0</v>
      </c>
      <c r="K90" s="174"/>
      <c r="L90" s="179"/>
      <c r="M90" s="180"/>
      <c r="N90" s="181"/>
      <c r="O90" s="181"/>
      <c r="P90" s="182">
        <f>P91+P294+P299+P309+P331+P547+P555</f>
        <v>0</v>
      </c>
      <c r="Q90" s="181"/>
      <c r="R90" s="182">
        <f>R91+R294+R299+R309+R331+R547+R555</f>
        <v>38.496873690000001</v>
      </c>
      <c r="S90" s="181"/>
      <c r="T90" s="183">
        <f>T91+T294+T299+T309+T331+T547+T555</f>
        <v>7.0920000000000011E-2</v>
      </c>
      <c r="AR90" s="184" t="s">
        <v>81</v>
      </c>
      <c r="AT90" s="185" t="s">
        <v>72</v>
      </c>
      <c r="AU90" s="185" t="s">
        <v>73</v>
      </c>
      <c r="AY90" s="184" t="s">
        <v>172</v>
      </c>
      <c r="BK90" s="186">
        <f>BK91+BK294+BK299+BK309+BK331+BK547+BK555</f>
        <v>0</v>
      </c>
    </row>
    <row r="91" spans="1:65" s="12" customFormat="1" ht="22.9" customHeight="1">
      <c r="B91" s="173"/>
      <c r="C91" s="174"/>
      <c r="D91" s="175" t="s">
        <v>72</v>
      </c>
      <c r="E91" s="187" t="s">
        <v>81</v>
      </c>
      <c r="F91" s="187" t="s">
        <v>173</v>
      </c>
      <c r="G91" s="174"/>
      <c r="H91" s="174"/>
      <c r="I91" s="177"/>
      <c r="J91" s="188">
        <f>BK91</f>
        <v>0</v>
      </c>
      <c r="K91" s="174"/>
      <c r="L91" s="179"/>
      <c r="M91" s="180"/>
      <c r="N91" s="181"/>
      <c r="O91" s="181"/>
      <c r="P91" s="182">
        <f>SUM(P92:P293)</f>
        <v>0</v>
      </c>
      <c r="Q91" s="181"/>
      <c r="R91" s="182">
        <f>SUM(R92:R293)</f>
        <v>6.8792264100000002</v>
      </c>
      <c r="S91" s="181"/>
      <c r="T91" s="183">
        <f>SUM(T92:T293)</f>
        <v>0</v>
      </c>
      <c r="AR91" s="184" t="s">
        <v>81</v>
      </c>
      <c r="AT91" s="185" t="s">
        <v>72</v>
      </c>
      <c r="AU91" s="185" t="s">
        <v>81</v>
      </c>
      <c r="AY91" s="184" t="s">
        <v>172</v>
      </c>
      <c r="BK91" s="186">
        <f>SUM(BK92:BK293)</f>
        <v>0</v>
      </c>
    </row>
    <row r="92" spans="1:65" s="2" customFormat="1" ht="24" customHeight="1">
      <c r="A92" s="35"/>
      <c r="B92" s="36"/>
      <c r="C92" s="189" t="s">
        <v>81</v>
      </c>
      <c r="D92" s="189" t="s">
        <v>174</v>
      </c>
      <c r="E92" s="190" t="s">
        <v>175</v>
      </c>
      <c r="F92" s="191" t="s">
        <v>176</v>
      </c>
      <c r="G92" s="192" t="s">
        <v>125</v>
      </c>
      <c r="H92" s="193">
        <v>7.5</v>
      </c>
      <c r="I92" s="194"/>
      <c r="J92" s="195">
        <f>ROUND(I92*H92,2)</f>
        <v>0</v>
      </c>
      <c r="K92" s="191" t="s">
        <v>177</v>
      </c>
      <c r="L92" s="40"/>
      <c r="M92" s="196" t="s">
        <v>21</v>
      </c>
      <c r="N92" s="197" t="s">
        <v>44</v>
      </c>
      <c r="O92" s="65"/>
      <c r="P92" s="198">
        <f>O92*H92</f>
        <v>0</v>
      </c>
      <c r="Q92" s="198">
        <v>0</v>
      </c>
      <c r="R92" s="198">
        <f>Q92*H92</f>
        <v>0</v>
      </c>
      <c r="S92" s="198">
        <v>0</v>
      </c>
      <c r="T92" s="199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200" t="s">
        <v>178</v>
      </c>
      <c r="AT92" s="200" t="s">
        <v>174</v>
      </c>
      <c r="AU92" s="200" t="s">
        <v>83</v>
      </c>
      <c r="AY92" s="18" t="s">
        <v>172</v>
      </c>
      <c r="BE92" s="201">
        <f>IF(N92="základní",J92,0)</f>
        <v>0</v>
      </c>
      <c r="BF92" s="201">
        <f>IF(N92="snížená",J92,0)</f>
        <v>0</v>
      </c>
      <c r="BG92" s="201">
        <f>IF(N92="zákl. přenesená",J92,0)</f>
        <v>0</v>
      </c>
      <c r="BH92" s="201">
        <f>IF(N92="sníž. přenesená",J92,0)</f>
        <v>0</v>
      </c>
      <c r="BI92" s="201">
        <f>IF(N92="nulová",J92,0)</f>
        <v>0</v>
      </c>
      <c r="BJ92" s="18" t="s">
        <v>81</v>
      </c>
      <c r="BK92" s="201">
        <f>ROUND(I92*H92,2)</f>
        <v>0</v>
      </c>
      <c r="BL92" s="18" t="s">
        <v>178</v>
      </c>
      <c r="BM92" s="200" t="s">
        <v>179</v>
      </c>
    </row>
    <row r="93" spans="1:65" s="13" customFormat="1">
      <c r="B93" s="202"/>
      <c r="C93" s="203"/>
      <c r="D93" s="204" t="s">
        <v>180</v>
      </c>
      <c r="E93" s="205" t="s">
        <v>21</v>
      </c>
      <c r="F93" s="206" t="s">
        <v>181</v>
      </c>
      <c r="G93" s="203"/>
      <c r="H93" s="207">
        <v>7.5</v>
      </c>
      <c r="I93" s="208"/>
      <c r="J93" s="203"/>
      <c r="K93" s="203"/>
      <c r="L93" s="209"/>
      <c r="M93" s="210"/>
      <c r="N93" s="211"/>
      <c r="O93" s="211"/>
      <c r="P93" s="211"/>
      <c r="Q93" s="211"/>
      <c r="R93" s="211"/>
      <c r="S93" s="211"/>
      <c r="T93" s="212"/>
      <c r="AT93" s="213" t="s">
        <v>180</v>
      </c>
      <c r="AU93" s="213" t="s">
        <v>83</v>
      </c>
      <c r="AV93" s="13" t="s">
        <v>83</v>
      </c>
      <c r="AW93" s="13" t="s">
        <v>34</v>
      </c>
      <c r="AX93" s="13" t="s">
        <v>73</v>
      </c>
      <c r="AY93" s="213" t="s">
        <v>172</v>
      </c>
    </row>
    <row r="94" spans="1:65" s="14" customFormat="1">
      <c r="B94" s="214"/>
      <c r="C94" s="215"/>
      <c r="D94" s="204" t="s">
        <v>180</v>
      </c>
      <c r="E94" s="216" t="s">
        <v>21</v>
      </c>
      <c r="F94" s="217" t="s">
        <v>182</v>
      </c>
      <c r="G94" s="215"/>
      <c r="H94" s="218">
        <v>7.5</v>
      </c>
      <c r="I94" s="219"/>
      <c r="J94" s="215"/>
      <c r="K94" s="215"/>
      <c r="L94" s="220"/>
      <c r="M94" s="221"/>
      <c r="N94" s="222"/>
      <c r="O94" s="222"/>
      <c r="P94" s="222"/>
      <c r="Q94" s="222"/>
      <c r="R94" s="222"/>
      <c r="S94" s="222"/>
      <c r="T94" s="223"/>
      <c r="AT94" s="224" t="s">
        <v>180</v>
      </c>
      <c r="AU94" s="224" t="s">
        <v>83</v>
      </c>
      <c r="AV94" s="14" t="s">
        <v>178</v>
      </c>
      <c r="AW94" s="14" t="s">
        <v>34</v>
      </c>
      <c r="AX94" s="14" t="s">
        <v>81</v>
      </c>
      <c r="AY94" s="224" t="s">
        <v>172</v>
      </c>
    </row>
    <row r="95" spans="1:65" s="2" customFormat="1" ht="16.5" customHeight="1">
      <c r="A95" s="35"/>
      <c r="B95" s="36"/>
      <c r="C95" s="189" t="s">
        <v>83</v>
      </c>
      <c r="D95" s="189" t="s">
        <v>174</v>
      </c>
      <c r="E95" s="190" t="s">
        <v>183</v>
      </c>
      <c r="F95" s="191" t="s">
        <v>184</v>
      </c>
      <c r="G95" s="192" t="s">
        <v>125</v>
      </c>
      <c r="H95" s="193">
        <v>7.5</v>
      </c>
      <c r="I95" s="194"/>
      <c r="J95" s="195">
        <f>ROUND(I95*H95,2)</f>
        <v>0</v>
      </c>
      <c r="K95" s="191" t="s">
        <v>177</v>
      </c>
      <c r="L95" s="40"/>
      <c r="M95" s="196" t="s">
        <v>21</v>
      </c>
      <c r="N95" s="197" t="s">
        <v>44</v>
      </c>
      <c r="O95" s="65"/>
      <c r="P95" s="198">
        <f>O95*H95</f>
        <v>0</v>
      </c>
      <c r="Q95" s="198">
        <v>6.0000000000000002E-5</v>
      </c>
      <c r="R95" s="198">
        <f>Q95*H95</f>
        <v>4.4999999999999999E-4</v>
      </c>
      <c r="S95" s="198">
        <v>0</v>
      </c>
      <c r="T95" s="19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200" t="s">
        <v>178</v>
      </c>
      <c r="AT95" s="200" t="s">
        <v>174</v>
      </c>
      <c r="AU95" s="200" t="s">
        <v>83</v>
      </c>
      <c r="AY95" s="18" t="s">
        <v>172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18" t="s">
        <v>81</v>
      </c>
      <c r="BK95" s="201">
        <f>ROUND(I95*H95,2)</f>
        <v>0</v>
      </c>
      <c r="BL95" s="18" t="s">
        <v>178</v>
      </c>
      <c r="BM95" s="200" t="s">
        <v>185</v>
      </c>
    </row>
    <row r="96" spans="1:65" s="2" customFormat="1" ht="16.5" customHeight="1">
      <c r="A96" s="35"/>
      <c r="B96" s="36"/>
      <c r="C96" s="189" t="s">
        <v>186</v>
      </c>
      <c r="D96" s="189" t="s">
        <v>174</v>
      </c>
      <c r="E96" s="190" t="s">
        <v>187</v>
      </c>
      <c r="F96" s="191" t="s">
        <v>188</v>
      </c>
      <c r="G96" s="192" t="s">
        <v>189</v>
      </c>
      <c r="H96" s="193">
        <v>100</v>
      </c>
      <c r="I96" s="194"/>
      <c r="J96" s="195">
        <f>ROUND(I96*H96,2)</f>
        <v>0</v>
      </c>
      <c r="K96" s="191" t="s">
        <v>177</v>
      </c>
      <c r="L96" s="40"/>
      <c r="M96" s="196" t="s">
        <v>21</v>
      </c>
      <c r="N96" s="197" t="s">
        <v>44</v>
      </c>
      <c r="O96" s="65"/>
      <c r="P96" s="198">
        <f>O96*H96</f>
        <v>0</v>
      </c>
      <c r="Q96" s="198">
        <v>0</v>
      </c>
      <c r="R96" s="198">
        <f>Q96*H96</f>
        <v>0</v>
      </c>
      <c r="S96" s="198">
        <v>0</v>
      </c>
      <c r="T96" s="19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200" t="s">
        <v>178</v>
      </c>
      <c r="AT96" s="200" t="s">
        <v>174</v>
      </c>
      <c r="AU96" s="200" t="s">
        <v>83</v>
      </c>
      <c r="AY96" s="18" t="s">
        <v>172</v>
      </c>
      <c r="BE96" s="201">
        <f>IF(N96="základní",J96,0)</f>
        <v>0</v>
      </c>
      <c r="BF96" s="201">
        <f>IF(N96="snížená",J96,0)</f>
        <v>0</v>
      </c>
      <c r="BG96" s="201">
        <f>IF(N96="zákl. přenesená",J96,0)</f>
        <v>0</v>
      </c>
      <c r="BH96" s="201">
        <f>IF(N96="sníž. přenesená",J96,0)</f>
        <v>0</v>
      </c>
      <c r="BI96" s="201">
        <f>IF(N96="nulová",J96,0)</f>
        <v>0</v>
      </c>
      <c r="BJ96" s="18" t="s">
        <v>81</v>
      </c>
      <c r="BK96" s="201">
        <f>ROUND(I96*H96,2)</f>
        <v>0</v>
      </c>
      <c r="BL96" s="18" t="s">
        <v>178</v>
      </c>
      <c r="BM96" s="200" t="s">
        <v>190</v>
      </c>
    </row>
    <row r="97" spans="1:65" s="13" customFormat="1">
      <c r="B97" s="202"/>
      <c r="C97" s="203"/>
      <c r="D97" s="204" t="s">
        <v>180</v>
      </c>
      <c r="E97" s="205" t="s">
        <v>21</v>
      </c>
      <c r="F97" s="206" t="s">
        <v>191</v>
      </c>
      <c r="G97" s="203"/>
      <c r="H97" s="207">
        <v>100</v>
      </c>
      <c r="I97" s="208"/>
      <c r="J97" s="203"/>
      <c r="K97" s="203"/>
      <c r="L97" s="209"/>
      <c r="M97" s="210"/>
      <c r="N97" s="211"/>
      <c r="O97" s="211"/>
      <c r="P97" s="211"/>
      <c r="Q97" s="211"/>
      <c r="R97" s="211"/>
      <c r="S97" s="211"/>
      <c r="T97" s="212"/>
      <c r="AT97" s="213" t="s">
        <v>180</v>
      </c>
      <c r="AU97" s="213" t="s">
        <v>83</v>
      </c>
      <c r="AV97" s="13" t="s">
        <v>83</v>
      </c>
      <c r="AW97" s="13" t="s">
        <v>34</v>
      </c>
      <c r="AX97" s="13" t="s">
        <v>73</v>
      </c>
      <c r="AY97" s="213" t="s">
        <v>172</v>
      </c>
    </row>
    <row r="98" spans="1:65" s="14" customFormat="1">
      <c r="B98" s="214"/>
      <c r="C98" s="215"/>
      <c r="D98" s="204" t="s">
        <v>180</v>
      </c>
      <c r="E98" s="216" t="s">
        <v>21</v>
      </c>
      <c r="F98" s="217" t="s">
        <v>182</v>
      </c>
      <c r="G98" s="215"/>
      <c r="H98" s="218">
        <v>100</v>
      </c>
      <c r="I98" s="219"/>
      <c r="J98" s="215"/>
      <c r="K98" s="215"/>
      <c r="L98" s="220"/>
      <c r="M98" s="221"/>
      <c r="N98" s="222"/>
      <c r="O98" s="222"/>
      <c r="P98" s="222"/>
      <c r="Q98" s="222"/>
      <c r="R98" s="222"/>
      <c r="S98" s="222"/>
      <c r="T98" s="223"/>
      <c r="AT98" s="224" t="s">
        <v>180</v>
      </c>
      <c r="AU98" s="224" t="s">
        <v>83</v>
      </c>
      <c r="AV98" s="14" t="s">
        <v>178</v>
      </c>
      <c r="AW98" s="14" t="s">
        <v>34</v>
      </c>
      <c r="AX98" s="14" t="s">
        <v>81</v>
      </c>
      <c r="AY98" s="224" t="s">
        <v>172</v>
      </c>
    </row>
    <row r="99" spans="1:65" s="2" customFormat="1" ht="24" customHeight="1">
      <c r="A99" s="35"/>
      <c r="B99" s="36"/>
      <c r="C99" s="189" t="s">
        <v>178</v>
      </c>
      <c r="D99" s="189" t="s">
        <v>174</v>
      </c>
      <c r="E99" s="190" t="s">
        <v>192</v>
      </c>
      <c r="F99" s="191" t="s">
        <v>193</v>
      </c>
      <c r="G99" s="192" t="s">
        <v>194</v>
      </c>
      <c r="H99" s="193">
        <v>100</v>
      </c>
      <c r="I99" s="194"/>
      <c r="J99" s="195">
        <f>ROUND(I99*H99,2)</f>
        <v>0</v>
      </c>
      <c r="K99" s="191" t="s">
        <v>177</v>
      </c>
      <c r="L99" s="40"/>
      <c r="M99" s="196" t="s">
        <v>21</v>
      </c>
      <c r="N99" s="197" t="s">
        <v>44</v>
      </c>
      <c r="O99" s="65"/>
      <c r="P99" s="198">
        <f>O99*H99</f>
        <v>0</v>
      </c>
      <c r="Q99" s="198">
        <v>0</v>
      </c>
      <c r="R99" s="198">
        <f>Q99*H99</f>
        <v>0</v>
      </c>
      <c r="S99" s="198">
        <v>0</v>
      </c>
      <c r="T99" s="19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200" t="s">
        <v>178</v>
      </c>
      <c r="AT99" s="200" t="s">
        <v>174</v>
      </c>
      <c r="AU99" s="200" t="s">
        <v>83</v>
      </c>
      <c r="AY99" s="18" t="s">
        <v>172</v>
      </c>
      <c r="BE99" s="201">
        <f>IF(N99="základní",J99,0)</f>
        <v>0</v>
      </c>
      <c r="BF99" s="201">
        <f>IF(N99="snížená",J99,0)</f>
        <v>0</v>
      </c>
      <c r="BG99" s="201">
        <f>IF(N99="zákl. přenesená",J99,0)</f>
        <v>0</v>
      </c>
      <c r="BH99" s="201">
        <f>IF(N99="sníž. přenesená",J99,0)</f>
        <v>0</v>
      </c>
      <c r="BI99" s="201">
        <f>IF(N99="nulová",J99,0)</f>
        <v>0</v>
      </c>
      <c r="BJ99" s="18" t="s">
        <v>81</v>
      </c>
      <c r="BK99" s="201">
        <f>ROUND(I99*H99,2)</f>
        <v>0</v>
      </c>
      <c r="BL99" s="18" t="s">
        <v>178</v>
      </c>
      <c r="BM99" s="200" t="s">
        <v>195</v>
      </c>
    </row>
    <row r="100" spans="1:65" s="2" customFormat="1" ht="48" customHeight="1">
      <c r="A100" s="35"/>
      <c r="B100" s="36"/>
      <c r="C100" s="189" t="s">
        <v>196</v>
      </c>
      <c r="D100" s="189" t="s">
        <v>174</v>
      </c>
      <c r="E100" s="190" t="s">
        <v>197</v>
      </c>
      <c r="F100" s="191" t="s">
        <v>198</v>
      </c>
      <c r="G100" s="192" t="s">
        <v>199</v>
      </c>
      <c r="H100" s="193">
        <v>3</v>
      </c>
      <c r="I100" s="194"/>
      <c r="J100" s="195">
        <f>ROUND(I100*H100,2)</f>
        <v>0</v>
      </c>
      <c r="K100" s="191" t="s">
        <v>177</v>
      </c>
      <c r="L100" s="40"/>
      <c r="M100" s="196" t="s">
        <v>21</v>
      </c>
      <c r="N100" s="197" t="s">
        <v>44</v>
      </c>
      <c r="O100" s="65"/>
      <c r="P100" s="198">
        <f>O100*H100</f>
        <v>0</v>
      </c>
      <c r="Q100" s="198">
        <v>8.6800000000000002E-3</v>
      </c>
      <c r="R100" s="198">
        <f>Q100*H100</f>
        <v>2.6040000000000001E-2</v>
      </c>
      <c r="S100" s="198">
        <v>0</v>
      </c>
      <c r="T100" s="19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200" t="s">
        <v>178</v>
      </c>
      <c r="AT100" s="200" t="s">
        <v>174</v>
      </c>
      <c r="AU100" s="200" t="s">
        <v>83</v>
      </c>
      <c r="AY100" s="18" t="s">
        <v>172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18" t="s">
        <v>81</v>
      </c>
      <c r="BK100" s="201">
        <f>ROUND(I100*H100,2)</f>
        <v>0</v>
      </c>
      <c r="BL100" s="18" t="s">
        <v>178</v>
      </c>
      <c r="BM100" s="200" t="s">
        <v>200</v>
      </c>
    </row>
    <row r="101" spans="1:65" s="15" customFormat="1">
      <c r="B101" s="225"/>
      <c r="C101" s="226"/>
      <c r="D101" s="204" t="s">
        <v>180</v>
      </c>
      <c r="E101" s="227" t="s">
        <v>21</v>
      </c>
      <c r="F101" s="228" t="s">
        <v>201</v>
      </c>
      <c r="G101" s="226"/>
      <c r="H101" s="227" t="s">
        <v>21</v>
      </c>
      <c r="I101" s="229"/>
      <c r="J101" s="226"/>
      <c r="K101" s="226"/>
      <c r="L101" s="230"/>
      <c r="M101" s="231"/>
      <c r="N101" s="232"/>
      <c r="O101" s="232"/>
      <c r="P101" s="232"/>
      <c r="Q101" s="232"/>
      <c r="R101" s="232"/>
      <c r="S101" s="232"/>
      <c r="T101" s="233"/>
      <c r="AT101" s="234" t="s">
        <v>180</v>
      </c>
      <c r="AU101" s="234" t="s">
        <v>83</v>
      </c>
      <c r="AV101" s="15" t="s">
        <v>81</v>
      </c>
      <c r="AW101" s="15" t="s">
        <v>34</v>
      </c>
      <c r="AX101" s="15" t="s">
        <v>73</v>
      </c>
      <c r="AY101" s="234" t="s">
        <v>172</v>
      </c>
    </row>
    <row r="102" spans="1:65" s="13" customFormat="1">
      <c r="B102" s="202"/>
      <c r="C102" s="203"/>
      <c r="D102" s="204" t="s">
        <v>180</v>
      </c>
      <c r="E102" s="205" t="s">
        <v>21</v>
      </c>
      <c r="F102" s="206" t="s">
        <v>202</v>
      </c>
      <c r="G102" s="203"/>
      <c r="H102" s="207">
        <v>3</v>
      </c>
      <c r="I102" s="208"/>
      <c r="J102" s="203"/>
      <c r="K102" s="203"/>
      <c r="L102" s="209"/>
      <c r="M102" s="210"/>
      <c r="N102" s="211"/>
      <c r="O102" s="211"/>
      <c r="P102" s="211"/>
      <c r="Q102" s="211"/>
      <c r="R102" s="211"/>
      <c r="S102" s="211"/>
      <c r="T102" s="212"/>
      <c r="AT102" s="213" t="s">
        <v>180</v>
      </c>
      <c r="AU102" s="213" t="s">
        <v>83</v>
      </c>
      <c r="AV102" s="13" t="s">
        <v>83</v>
      </c>
      <c r="AW102" s="13" t="s">
        <v>34</v>
      </c>
      <c r="AX102" s="13" t="s">
        <v>73</v>
      </c>
      <c r="AY102" s="213" t="s">
        <v>172</v>
      </c>
    </row>
    <row r="103" spans="1:65" s="14" customFormat="1">
      <c r="B103" s="214"/>
      <c r="C103" s="215"/>
      <c r="D103" s="204" t="s">
        <v>180</v>
      </c>
      <c r="E103" s="216" t="s">
        <v>21</v>
      </c>
      <c r="F103" s="217" t="s">
        <v>182</v>
      </c>
      <c r="G103" s="215"/>
      <c r="H103" s="218">
        <v>3</v>
      </c>
      <c r="I103" s="219"/>
      <c r="J103" s="215"/>
      <c r="K103" s="215"/>
      <c r="L103" s="220"/>
      <c r="M103" s="221"/>
      <c r="N103" s="222"/>
      <c r="O103" s="222"/>
      <c r="P103" s="222"/>
      <c r="Q103" s="222"/>
      <c r="R103" s="222"/>
      <c r="S103" s="222"/>
      <c r="T103" s="223"/>
      <c r="AT103" s="224" t="s">
        <v>180</v>
      </c>
      <c r="AU103" s="224" t="s">
        <v>83</v>
      </c>
      <c r="AV103" s="14" t="s">
        <v>178</v>
      </c>
      <c r="AW103" s="14" t="s">
        <v>34</v>
      </c>
      <c r="AX103" s="14" t="s">
        <v>81</v>
      </c>
      <c r="AY103" s="224" t="s">
        <v>172</v>
      </c>
    </row>
    <row r="104" spans="1:65" s="2" customFormat="1" ht="48" customHeight="1">
      <c r="A104" s="35"/>
      <c r="B104" s="36"/>
      <c r="C104" s="189" t="s">
        <v>203</v>
      </c>
      <c r="D104" s="189" t="s">
        <v>174</v>
      </c>
      <c r="E104" s="190" t="s">
        <v>204</v>
      </c>
      <c r="F104" s="191" t="s">
        <v>205</v>
      </c>
      <c r="G104" s="192" t="s">
        <v>199</v>
      </c>
      <c r="H104" s="193">
        <v>1</v>
      </c>
      <c r="I104" s="194"/>
      <c r="J104" s="195">
        <f>ROUND(I104*H104,2)</f>
        <v>0</v>
      </c>
      <c r="K104" s="191" t="s">
        <v>177</v>
      </c>
      <c r="L104" s="40"/>
      <c r="M104" s="196" t="s">
        <v>21</v>
      </c>
      <c r="N104" s="197" t="s">
        <v>44</v>
      </c>
      <c r="O104" s="65"/>
      <c r="P104" s="198">
        <f>O104*H104</f>
        <v>0</v>
      </c>
      <c r="Q104" s="198">
        <v>1.068E-2</v>
      </c>
      <c r="R104" s="198">
        <f>Q104*H104</f>
        <v>1.068E-2</v>
      </c>
      <c r="S104" s="198">
        <v>0</v>
      </c>
      <c r="T104" s="19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200" t="s">
        <v>178</v>
      </c>
      <c r="AT104" s="200" t="s">
        <v>174</v>
      </c>
      <c r="AU104" s="200" t="s">
        <v>83</v>
      </c>
      <c r="AY104" s="18" t="s">
        <v>172</v>
      </c>
      <c r="BE104" s="201">
        <f>IF(N104="základní",J104,0)</f>
        <v>0</v>
      </c>
      <c r="BF104" s="201">
        <f>IF(N104="snížená",J104,0)</f>
        <v>0</v>
      </c>
      <c r="BG104" s="201">
        <f>IF(N104="zákl. přenesená",J104,0)</f>
        <v>0</v>
      </c>
      <c r="BH104" s="201">
        <f>IF(N104="sníž. přenesená",J104,0)</f>
        <v>0</v>
      </c>
      <c r="BI104" s="201">
        <f>IF(N104="nulová",J104,0)</f>
        <v>0</v>
      </c>
      <c r="BJ104" s="18" t="s">
        <v>81</v>
      </c>
      <c r="BK104" s="201">
        <f>ROUND(I104*H104,2)</f>
        <v>0</v>
      </c>
      <c r="BL104" s="18" t="s">
        <v>178</v>
      </c>
      <c r="BM104" s="200" t="s">
        <v>206</v>
      </c>
    </row>
    <row r="105" spans="1:65" s="15" customFormat="1">
      <c r="B105" s="225"/>
      <c r="C105" s="226"/>
      <c r="D105" s="204" t="s">
        <v>180</v>
      </c>
      <c r="E105" s="227" t="s">
        <v>21</v>
      </c>
      <c r="F105" s="228" t="s">
        <v>207</v>
      </c>
      <c r="G105" s="226"/>
      <c r="H105" s="227" t="s">
        <v>21</v>
      </c>
      <c r="I105" s="229"/>
      <c r="J105" s="226"/>
      <c r="K105" s="226"/>
      <c r="L105" s="230"/>
      <c r="M105" s="231"/>
      <c r="N105" s="232"/>
      <c r="O105" s="232"/>
      <c r="P105" s="232"/>
      <c r="Q105" s="232"/>
      <c r="R105" s="232"/>
      <c r="S105" s="232"/>
      <c r="T105" s="233"/>
      <c r="AT105" s="234" t="s">
        <v>180</v>
      </c>
      <c r="AU105" s="234" t="s">
        <v>83</v>
      </c>
      <c r="AV105" s="15" t="s">
        <v>81</v>
      </c>
      <c r="AW105" s="15" t="s">
        <v>34</v>
      </c>
      <c r="AX105" s="15" t="s">
        <v>73</v>
      </c>
      <c r="AY105" s="234" t="s">
        <v>172</v>
      </c>
    </row>
    <row r="106" spans="1:65" s="13" customFormat="1">
      <c r="B106" s="202"/>
      <c r="C106" s="203"/>
      <c r="D106" s="204" t="s">
        <v>180</v>
      </c>
      <c r="E106" s="205" t="s">
        <v>21</v>
      </c>
      <c r="F106" s="206" t="s">
        <v>208</v>
      </c>
      <c r="G106" s="203"/>
      <c r="H106" s="207">
        <v>1</v>
      </c>
      <c r="I106" s="208"/>
      <c r="J106" s="203"/>
      <c r="K106" s="203"/>
      <c r="L106" s="209"/>
      <c r="M106" s="210"/>
      <c r="N106" s="211"/>
      <c r="O106" s="211"/>
      <c r="P106" s="211"/>
      <c r="Q106" s="211"/>
      <c r="R106" s="211"/>
      <c r="S106" s="211"/>
      <c r="T106" s="212"/>
      <c r="AT106" s="213" t="s">
        <v>180</v>
      </c>
      <c r="AU106" s="213" t="s">
        <v>83</v>
      </c>
      <c r="AV106" s="13" t="s">
        <v>83</v>
      </c>
      <c r="AW106" s="13" t="s">
        <v>34</v>
      </c>
      <c r="AX106" s="13" t="s">
        <v>73</v>
      </c>
      <c r="AY106" s="213" t="s">
        <v>172</v>
      </c>
    </row>
    <row r="107" spans="1:65" s="14" customFormat="1">
      <c r="B107" s="214"/>
      <c r="C107" s="215"/>
      <c r="D107" s="204" t="s">
        <v>180</v>
      </c>
      <c r="E107" s="216" t="s">
        <v>21</v>
      </c>
      <c r="F107" s="217" t="s">
        <v>182</v>
      </c>
      <c r="G107" s="215"/>
      <c r="H107" s="218">
        <v>1</v>
      </c>
      <c r="I107" s="219"/>
      <c r="J107" s="215"/>
      <c r="K107" s="215"/>
      <c r="L107" s="220"/>
      <c r="M107" s="221"/>
      <c r="N107" s="222"/>
      <c r="O107" s="222"/>
      <c r="P107" s="222"/>
      <c r="Q107" s="222"/>
      <c r="R107" s="222"/>
      <c r="S107" s="222"/>
      <c r="T107" s="223"/>
      <c r="AT107" s="224" t="s">
        <v>180</v>
      </c>
      <c r="AU107" s="224" t="s">
        <v>83</v>
      </c>
      <c r="AV107" s="14" t="s">
        <v>178</v>
      </c>
      <c r="AW107" s="14" t="s">
        <v>34</v>
      </c>
      <c r="AX107" s="14" t="s">
        <v>81</v>
      </c>
      <c r="AY107" s="224" t="s">
        <v>172</v>
      </c>
    </row>
    <row r="108" spans="1:65" s="2" customFormat="1" ht="48" customHeight="1">
      <c r="A108" s="35"/>
      <c r="B108" s="36"/>
      <c r="C108" s="189" t="s">
        <v>209</v>
      </c>
      <c r="D108" s="189" t="s">
        <v>174</v>
      </c>
      <c r="E108" s="190" t="s">
        <v>210</v>
      </c>
      <c r="F108" s="191" t="s">
        <v>211</v>
      </c>
      <c r="G108" s="192" t="s">
        <v>199</v>
      </c>
      <c r="H108" s="193">
        <v>2</v>
      </c>
      <c r="I108" s="194"/>
      <c r="J108" s="195">
        <f>ROUND(I108*H108,2)</f>
        <v>0</v>
      </c>
      <c r="K108" s="191" t="s">
        <v>177</v>
      </c>
      <c r="L108" s="40"/>
      <c r="M108" s="196" t="s">
        <v>21</v>
      </c>
      <c r="N108" s="197" t="s">
        <v>44</v>
      </c>
      <c r="O108" s="65"/>
      <c r="P108" s="198">
        <f>O108*H108</f>
        <v>0</v>
      </c>
      <c r="Q108" s="198">
        <v>3.6900000000000002E-2</v>
      </c>
      <c r="R108" s="198">
        <f>Q108*H108</f>
        <v>7.3800000000000004E-2</v>
      </c>
      <c r="S108" s="198">
        <v>0</v>
      </c>
      <c r="T108" s="19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200" t="s">
        <v>178</v>
      </c>
      <c r="AT108" s="200" t="s">
        <v>174</v>
      </c>
      <c r="AU108" s="200" t="s">
        <v>83</v>
      </c>
      <c r="AY108" s="18" t="s">
        <v>172</v>
      </c>
      <c r="BE108" s="201">
        <f>IF(N108="základní",J108,0)</f>
        <v>0</v>
      </c>
      <c r="BF108" s="201">
        <f>IF(N108="snížená",J108,0)</f>
        <v>0</v>
      </c>
      <c r="BG108" s="201">
        <f>IF(N108="zákl. přenesená",J108,0)</f>
        <v>0</v>
      </c>
      <c r="BH108" s="201">
        <f>IF(N108="sníž. přenesená",J108,0)</f>
        <v>0</v>
      </c>
      <c r="BI108" s="201">
        <f>IF(N108="nulová",J108,0)</f>
        <v>0</v>
      </c>
      <c r="BJ108" s="18" t="s">
        <v>81</v>
      </c>
      <c r="BK108" s="201">
        <f>ROUND(I108*H108,2)</f>
        <v>0</v>
      </c>
      <c r="BL108" s="18" t="s">
        <v>178</v>
      </c>
      <c r="BM108" s="200" t="s">
        <v>212</v>
      </c>
    </row>
    <row r="109" spans="1:65" s="15" customFormat="1">
      <c r="B109" s="225"/>
      <c r="C109" s="226"/>
      <c r="D109" s="204" t="s">
        <v>180</v>
      </c>
      <c r="E109" s="227" t="s">
        <v>21</v>
      </c>
      <c r="F109" s="228" t="s">
        <v>201</v>
      </c>
      <c r="G109" s="226"/>
      <c r="H109" s="227" t="s">
        <v>21</v>
      </c>
      <c r="I109" s="229"/>
      <c r="J109" s="226"/>
      <c r="K109" s="226"/>
      <c r="L109" s="230"/>
      <c r="M109" s="231"/>
      <c r="N109" s="232"/>
      <c r="O109" s="232"/>
      <c r="P109" s="232"/>
      <c r="Q109" s="232"/>
      <c r="R109" s="232"/>
      <c r="S109" s="232"/>
      <c r="T109" s="233"/>
      <c r="AT109" s="234" t="s">
        <v>180</v>
      </c>
      <c r="AU109" s="234" t="s">
        <v>83</v>
      </c>
      <c r="AV109" s="15" t="s">
        <v>81</v>
      </c>
      <c r="AW109" s="15" t="s">
        <v>34</v>
      </c>
      <c r="AX109" s="15" t="s">
        <v>73</v>
      </c>
      <c r="AY109" s="234" t="s">
        <v>172</v>
      </c>
    </row>
    <row r="110" spans="1:65" s="13" customFormat="1">
      <c r="B110" s="202"/>
      <c r="C110" s="203"/>
      <c r="D110" s="204" t="s">
        <v>180</v>
      </c>
      <c r="E110" s="205" t="s">
        <v>21</v>
      </c>
      <c r="F110" s="206" t="s">
        <v>213</v>
      </c>
      <c r="G110" s="203"/>
      <c r="H110" s="207">
        <v>2</v>
      </c>
      <c r="I110" s="208"/>
      <c r="J110" s="203"/>
      <c r="K110" s="203"/>
      <c r="L110" s="209"/>
      <c r="M110" s="210"/>
      <c r="N110" s="211"/>
      <c r="O110" s="211"/>
      <c r="P110" s="211"/>
      <c r="Q110" s="211"/>
      <c r="R110" s="211"/>
      <c r="S110" s="211"/>
      <c r="T110" s="212"/>
      <c r="AT110" s="213" t="s">
        <v>180</v>
      </c>
      <c r="AU110" s="213" t="s">
        <v>83</v>
      </c>
      <c r="AV110" s="13" t="s">
        <v>83</v>
      </c>
      <c r="AW110" s="13" t="s">
        <v>34</v>
      </c>
      <c r="AX110" s="13" t="s">
        <v>73</v>
      </c>
      <c r="AY110" s="213" t="s">
        <v>172</v>
      </c>
    </row>
    <row r="111" spans="1:65" s="14" customFormat="1">
      <c r="B111" s="214"/>
      <c r="C111" s="215"/>
      <c r="D111" s="204" t="s">
        <v>180</v>
      </c>
      <c r="E111" s="216" t="s">
        <v>21</v>
      </c>
      <c r="F111" s="217" t="s">
        <v>182</v>
      </c>
      <c r="G111" s="215"/>
      <c r="H111" s="218">
        <v>2</v>
      </c>
      <c r="I111" s="219"/>
      <c r="J111" s="215"/>
      <c r="K111" s="215"/>
      <c r="L111" s="220"/>
      <c r="M111" s="221"/>
      <c r="N111" s="222"/>
      <c r="O111" s="222"/>
      <c r="P111" s="222"/>
      <c r="Q111" s="222"/>
      <c r="R111" s="222"/>
      <c r="S111" s="222"/>
      <c r="T111" s="223"/>
      <c r="AT111" s="224" t="s">
        <v>180</v>
      </c>
      <c r="AU111" s="224" t="s">
        <v>83</v>
      </c>
      <c r="AV111" s="14" t="s">
        <v>178</v>
      </c>
      <c r="AW111" s="14" t="s">
        <v>34</v>
      </c>
      <c r="AX111" s="14" t="s">
        <v>81</v>
      </c>
      <c r="AY111" s="224" t="s">
        <v>172</v>
      </c>
    </row>
    <row r="112" spans="1:65" s="2" customFormat="1" ht="24" customHeight="1">
      <c r="A112" s="35"/>
      <c r="B112" s="36"/>
      <c r="C112" s="189" t="s">
        <v>214</v>
      </c>
      <c r="D112" s="189" t="s">
        <v>174</v>
      </c>
      <c r="E112" s="190" t="s">
        <v>215</v>
      </c>
      <c r="F112" s="191" t="s">
        <v>216</v>
      </c>
      <c r="G112" s="192" t="s">
        <v>217</v>
      </c>
      <c r="H112" s="193">
        <v>7</v>
      </c>
      <c r="I112" s="194"/>
      <c r="J112" s="195">
        <f>ROUND(I112*H112,2)</f>
        <v>0</v>
      </c>
      <c r="K112" s="191" t="s">
        <v>177</v>
      </c>
      <c r="L112" s="40"/>
      <c r="M112" s="196" t="s">
        <v>21</v>
      </c>
      <c r="N112" s="197" t="s">
        <v>44</v>
      </c>
      <c r="O112" s="65"/>
      <c r="P112" s="198">
        <f>O112*H112</f>
        <v>0</v>
      </c>
      <c r="Q112" s="198">
        <v>6.4999999999999997E-4</v>
      </c>
      <c r="R112" s="198">
        <f>Q112*H112</f>
        <v>4.5500000000000002E-3</v>
      </c>
      <c r="S112" s="198">
        <v>0</v>
      </c>
      <c r="T112" s="19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200" t="s">
        <v>178</v>
      </c>
      <c r="AT112" s="200" t="s">
        <v>174</v>
      </c>
      <c r="AU112" s="200" t="s">
        <v>83</v>
      </c>
      <c r="AY112" s="18" t="s">
        <v>172</v>
      </c>
      <c r="BE112" s="201">
        <f>IF(N112="základní",J112,0)</f>
        <v>0</v>
      </c>
      <c r="BF112" s="201">
        <f>IF(N112="snížená",J112,0)</f>
        <v>0</v>
      </c>
      <c r="BG112" s="201">
        <f>IF(N112="zákl. přenesená",J112,0)</f>
        <v>0</v>
      </c>
      <c r="BH112" s="201">
        <f>IF(N112="sníž. přenesená",J112,0)</f>
        <v>0</v>
      </c>
      <c r="BI112" s="201">
        <f>IF(N112="nulová",J112,0)</f>
        <v>0</v>
      </c>
      <c r="BJ112" s="18" t="s">
        <v>81</v>
      </c>
      <c r="BK112" s="201">
        <f>ROUND(I112*H112,2)</f>
        <v>0</v>
      </c>
      <c r="BL112" s="18" t="s">
        <v>178</v>
      </c>
      <c r="BM112" s="200" t="s">
        <v>218</v>
      </c>
    </row>
    <row r="113" spans="1:65" s="2" customFormat="1" ht="24" customHeight="1">
      <c r="A113" s="35"/>
      <c r="B113" s="36"/>
      <c r="C113" s="189" t="s">
        <v>219</v>
      </c>
      <c r="D113" s="189" t="s">
        <v>174</v>
      </c>
      <c r="E113" s="190" t="s">
        <v>220</v>
      </c>
      <c r="F113" s="191" t="s">
        <v>221</v>
      </c>
      <c r="G113" s="192" t="s">
        <v>217</v>
      </c>
      <c r="H113" s="193">
        <v>7</v>
      </c>
      <c r="I113" s="194"/>
      <c r="J113" s="195">
        <f>ROUND(I113*H113,2)</f>
        <v>0</v>
      </c>
      <c r="K113" s="191" t="s">
        <v>177</v>
      </c>
      <c r="L113" s="40"/>
      <c r="M113" s="196" t="s">
        <v>21</v>
      </c>
      <c r="N113" s="197" t="s">
        <v>44</v>
      </c>
      <c r="O113" s="65"/>
      <c r="P113" s="198">
        <f>O113*H113</f>
        <v>0</v>
      </c>
      <c r="Q113" s="198">
        <v>0</v>
      </c>
      <c r="R113" s="198">
        <f>Q113*H113</f>
        <v>0</v>
      </c>
      <c r="S113" s="198">
        <v>0</v>
      </c>
      <c r="T113" s="19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200" t="s">
        <v>178</v>
      </c>
      <c r="AT113" s="200" t="s">
        <v>174</v>
      </c>
      <c r="AU113" s="200" t="s">
        <v>83</v>
      </c>
      <c r="AY113" s="18" t="s">
        <v>172</v>
      </c>
      <c r="BE113" s="201">
        <f>IF(N113="základní",J113,0)</f>
        <v>0</v>
      </c>
      <c r="BF113" s="201">
        <f>IF(N113="snížená",J113,0)</f>
        <v>0</v>
      </c>
      <c r="BG113" s="201">
        <f>IF(N113="zákl. přenesená",J113,0)</f>
        <v>0</v>
      </c>
      <c r="BH113" s="201">
        <f>IF(N113="sníž. přenesená",J113,0)</f>
        <v>0</v>
      </c>
      <c r="BI113" s="201">
        <f>IF(N113="nulová",J113,0)</f>
        <v>0</v>
      </c>
      <c r="BJ113" s="18" t="s">
        <v>81</v>
      </c>
      <c r="BK113" s="201">
        <f>ROUND(I113*H113,2)</f>
        <v>0</v>
      </c>
      <c r="BL113" s="18" t="s">
        <v>178</v>
      </c>
      <c r="BM113" s="200" t="s">
        <v>222</v>
      </c>
    </row>
    <row r="114" spans="1:65" s="2" customFormat="1" ht="24" customHeight="1">
      <c r="A114" s="35"/>
      <c r="B114" s="36"/>
      <c r="C114" s="189" t="s">
        <v>109</v>
      </c>
      <c r="D114" s="189" t="s">
        <v>174</v>
      </c>
      <c r="E114" s="190" t="s">
        <v>223</v>
      </c>
      <c r="F114" s="191" t="s">
        <v>224</v>
      </c>
      <c r="G114" s="192" t="s">
        <v>125</v>
      </c>
      <c r="H114" s="193">
        <v>6</v>
      </c>
      <c r="I114" s="194"/>
      <c r="J114" s="195">
        <f>ROUND(I114*H114,2)</f>
        <v>0</v>
      </c>
      <c r="K114" s="191" t="s">
        <v>177</v>
      </c>
      <c r="L114" s="40"/>
      <c r="M114" s="196" t="s">
        <v>21</v>
      </c>
      <c r="N114" s="197" t="s">
        <v>44</v>
      </c>
      <c r="O114" s="65"/>
      <c r="P114" s="198">
        <f>O114*H114</f>
        <v>0</v>
      </c>
      <c r="Q114" s="198">
        <v>6.4000000000000005E-4</v>
      </c>
      <c r="R114" s="198">
        <f>Q114*H114</f>
        <v>3.8400000000000005E-3</v>
      </c>
      <c r="S114" s="198">
        <v>0</v>
      </c>
      <c r="T114" s="19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200" t="s">
        <v>178</v>
      </c>
      <c r="AT114" s="200" t="s">
        <v>174</v>
      </c>
      <c r="AU114" s="200" t="s">
        <v>83</v>
      </c>
      <c r="AY114" s="18" t="s">
        <v>172</v>
      </c>
      <c r="BE114" s="201">
        <f>IF(N114="základní",J114,0)</f>
        <v>0</v>
      </c>
      <c r="BF114" s="201">
        <f>IF(N114="snížená",J114,0)</f>
        <v>0</v>
      </c>
      <c r="BG114" s="201">
        <f>IF(N114="zákl. přenesená",J114,0)</f>
        <v>0</v>
      </c>
      <c r="BH114" s="201">
        <f>IF(N114="sníž. přenesená",J114,0)</f>
        <v>0</v>
      </c>
      <c r="BI114" s="201">
        <f>IF(N114="nulová",J114,0)</f>
        <v>0</v>
      </c>
      <c r="BJ114" s="18" t="s">
        <v>81</v>
      </c>
      <c r="BK114" s="201">
        <f>ROUND(I114*H114,2)</f>
        <v>0</v>
      </c>
      <c r="BL114" s="18" t="s">
        <v>178</v>
      </c>
      <c r="BM114" s="200" t="s">
        <v>225</v>
      </c>
    </row>
    <row r="115" spans="1:65" s="13" customFormat="1">
      <c r="B115" s="202"/>
      <c r="C115" s="203"/>
      <c r="D115" s="204" t="s">
        <v>180</v>
      </c>
      <c r="E115" s="205" t="s">
        <v>21</v>
      </c>
      <c r="F115" s="206" t="s">
        <v>226</v>
      </c>
      <c r="G115" s="203"/>
      <c r="H115" s="207">
        <v>6</v>
      </c>
      <c r="I115" s="208"/>
      <c r="J115" s="203"/>
      <c r="K115" s="203"/>
      <c r="L115" s="209"/>
      <c r="M115" s="210"/>
      <c r="N115" s="211"/>
      <c r="O115" s="211"/>
      <c r="P115" s="211"/>
      <c r="Q115" s="211"/>
      <c r="R115" s="211"/>
      <c r="S115" s="211"/>
      <c r="T115" s="212"/>
      <c r="AT115" s="213" t="s">
        <v>180</v>
      </c>
      <c r="AU115" s="213" t="s">
        <v>83</v>
      </c>
      <c r="AV115" s="13" t="s">
        <v>83</v>
      </c>
      <c r="AW115" s="13" t="s">
        <v>34</v>
      </c>
      <c r="AX115" s="13" t="s">
        <v>73</v>
      </c>
      <c r="AY115" s="213" t="s">
        <v>172</v>
      </c>
    </row>
    <row r="116" spans="1:65" s="14" customFormat="1">
      <c r="B116" s="214"/>
      <c r="C116" s="215"/>
      <c r="D116" s="204" t="s">
        <v>180</v>
      </c>
      <c r="E116" s="216" t="s">
        <v>21</v>
      </c>
      <c r="F116" s="217" t="s">
        <v>182</v>
      </c>
      <c r="G116" s="215"/>
      <c r="H116" s="218">
        <v>6</v>
      </c>
      <c r="I116" s="219"/>
      <c r="J116" s="215"/>
      <c r="K116" s="215"/>
      <c r="L116" s="220"/>
      <c r="M116" s="221"/>
      <c r="N116" s="222"/>
      <c r="O116" s="222"/>
      <c r="P116" s="222"/>
      <c r="Q116" s="222"/>
      <c r="R116" s="222"/>
      <c r="S116" s="222"/>
      <c r="T116" s="223"/>
      <c r="AT116" s="224" t="s">
        <v>180</v>
      </c>
      <c r="AU116" s="224" t="s">
        <v>83</v>
      </c>
      <c r="AV116" s="14" t="s">
        <v>178</v>
      </c>
      <c r="AW116" s="14" t="s">
        <v>34</v>
      </c>
      <c r="AX116" s="14" t="s">
        <v>81</v>
      </c>
      <c r="AY116" s="224" t="s">
        <v>172</v>
      </c>
    </row>
    <row r="117" spans="1:65" s="2" customFormat="1" ht="24" customHeight="1">
      <c r="A117" s="35"/>
      <c r="B117" s="36"/>
      <c r="C117" s="189" t="s">
        <v>227</v>
      </c>
      <c r="D117" s="189" t="s">
        <v>174</v>
      </c>
      <c r="E117" s="190" t="s">
        <v>228</v>
      </c>
      <c r="F117" s="191" t="s">
        <v>229</v>
      </c>
      <c r="G117" s="192" t="s">
        <v>125</v>
      </c>
      <c r="H117" s="193">
        <v>6</v>
      </c>
      <c r="I117" s="194"/>
      <c r="J117" s="195">
        <f>ROUND(I117*H117,2)</f>
        <v>0</v>
      </c>
      <c r="K117" s="191" t="s">
        <v>177</v>
      </c>
      <c r="L117" s="40"/>
      <c r="M117" s="196" t="s">
        <v>21</v>
      </c>
      <c r="N117" s="197" t="s">
        <v>44</v>
      </c>
      <c r="O117" s="65"/>
      <c r="P117" s="198">
        <f>O117*H117</f>
        <v>0</v>
      </c>
      <c r="Q117" s="198">
        <v>0</v>
      </c>
      <c r="R117" s="198">
        <f>Q117*H117</f>
        <v>0</v>
      </c>
      <c r="S117" s="198">
        <v>0</v>
      </c>
      <c r="T117" s="19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200" t="s">
        <v>178</v>
      </c>
      <c r="AT117" s="200" t="s">
        <v>174</v>
      </c>
      <c r="AU117" s="200" t="s">
        <v>83</v>
      </c>
      <c r="AY117" s="18" t="s">
        <v>172</v>
      </c>
      <c r="BE117" s="201">
        <f>IF(N117="základní",J117,0)</f>
        <v>0</v>
      </c>
      <c r="BF117" s="201">
        <f>IF(N117="snížená",J117,0)</f>
        <v>0</v>
      </c>
      <c r="BG117" s="201">
        <f>IF(N117="zákl. přenesená",J117,0)</f>
        <v>0</v>
      </c>
      <c r="BH117" s="201">
        <f>IF(N117="sníž. přenesená",J117,0)</f>
        <v>0</v>
      </c>
      <c r="BI117" s="201">
        <f>IF(N117="nulová",J117,0)</f>
        <v>0</v>
      </c>
      <c r="BJ117" s="18" t="s">
        <v>81</v>
      </c>
      <c r="BK117" s="201">
        <f>ROUND(I117*H117,2)</f>
        <v>0</v>
      </c>
      <c r="BL117" s="18" t="s">
        <v>178</v>
      </c>
      <c r="BM117" s="200" t="s">
        <v>230</v>
      </c>
    </row>
    <row r="118" spans="1:65" s="2" customFormat="1" ht="16.5" customHeight="1">
      <c r="A118" s="35"/>
      <c r="B118" s="36"/>
      <c r="C118" s="189" t="s">
        <v>231</v>
      </c>
      <c r="D118" s="189" t="s">
        <v>174</v>
      </c>
      <c r="E118" s="190" t="s">
        <v>232</v>
      </c>
      <c r="F118" s="191" t="s">
        <v>233</v>
      </c>
      <c r="G118" s="192" t="s">
        <v>199</v>
      </c>
      <c r="H118" s="193">
        <v>2604</v>
      </c>
      <c r="I118" s="194"/>
      <c r="J118" s="195">
        <f>ROUND(I118*H118,2)</f>
        <v>0</v>
      </c>
      <c r="K118" s="191" t="s">
        <v>177</v>
      </c>
      <c r="L118" s="40"/>
      <c r="M118" s="196" t="s">
        <v>21</v>
      </c>
      <c r="N118" s="197" t="s">
        <v>44</v>
      </c>
      <c r="O118" s="65"/>
      <c r="P118" s="198">
        <f>O118*H118</f>
        <v>0</v>
      </c>
      <c r="Q118" s="198">
        <v>5.5000000000000003E-4</v>
      </c>
      <c r="R118" s="198">
        <f>Q118*H118</f>
        <v>1.4322000000000001</v>
      </c>
      <c r="S118" s="198">
        <v>0</v>
      </c>
      <c r="T118" s="19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200" t="s">
        <v>178</v>
      </c>
      <c r="AT118" s="200" t="s">
        <v>174</v>
      </c>
      <c r="AU118" s="200" t="s">
        <v>83</v>
      </c>
      <c r="AY118" s="18" t="s">
        <v>172</v>
      </c>
      <c r="BE118" s="201">
        <f>IF(N118="základní",J118,0)</f>
        <v>0</v>
      </c>
      <c r="BF118" s="201">
        <f>IF(N118="snížená",J118,0)</f>
        <v>0</v>
      </c>
      <c r="BG118" s="201">
        <f>IF(N118="zákl. přenesená",J118,0)</f>
        <v>0</v>
      </c>
      <c r="BH118" s="201">
        <f>IF(N118="sníž. přenesená",J118,0)</f>
        <v>0</v>
      </c>
      <c r="BI118" s="201">
        <f>IF(N118="nulová",J118,0)</f>
        <v>0</v>
      </c>
      <c r="BJ118" s="18" t="s">
        <v>81</v>
      </c>
      <c r="BK118" s="201">
        <f>ROUND(I118*H118,2)</f>
        <v>0</v>
      </c>
      <c r="BL118" s="18" t="s">
        <v>178</v>
      </c>
      <c r="BM118" s="200" t="s">
        <v>234</v>
      </c>
    </row>
    <row r="119" spans="1:65" s="13" customFormat="1">
      <c r="B119" s="202"/>
      <c r="C119" s="203"/>
      <c r="D119" s="204" t="s">
        <v>180</v>
      </c>
      <c r="E119" s="205" t="s">
        <v>21</v>
      </c>
      <c r="F119" s="206" t="s">
        <v>235</v>
      </c>
      <c r="G119" s="203"/>
      <c r="H119" s="207">
        <v>2604</v>
      </c>
      <c r="I119" s="208"/>
      <c r="J119" s="203"/>
      <c r="K119" s="203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180</v>
      </c>
      <c r="AU119" s="213" t="s">
        <v>83</v>
      </c>
      <c r="AV119" s="13" t="s">
        <v>83</v>
      </c>
      <c r="AW119" s="13" t="s">
        <v>34</v>
      </c>
      <c r="AX119" s="13" t="s">
        <v>73</v>
      </c>
      <c r="AY119" s="213" t="s">
        <v>172</v>
      </c>
    </row>
    <row r="120" spans="1:65" s="14" customFormat="1">
      <c r="B120" s="214"/>
      <c r="C120" s="215"/>
      <c r="D120" s="204" t="s">
        <v>180</v>
      </c>
      <c r="E120" s="216" t="s">
        <v>21</v>
      </c>
      <c r="F120" s="217" t="s">
        <v>182</v>
      </c>
      <c r="G120" s="215"/>
      <c r="H120" s="218">
        <v>2604</v>
      </c>
      <c r="I120" s="219"/>
      <c r="J120" s="215"/>
      <c r="K120" s="215"/>
      <c r="L120" s="220"/>
      <c r="M120" s="221"/>
      <c r="N120" s="222"/>
      <c r="O120" s="222"/>
      <c r="P120" s="222"/>
      <c r="Q120" s="222"/>
      <c r="R120" s="222"/>
      <c r="S120" s="222"/>
      <c r="T120" s="223"/>
      <c r="AT120" s="224" t="s">
        <v>180</v>
      </c>
      <c r="AU120" s="224" t="s">
        <v>83</v>
      </c>
      <c r="AV120" s="14" t="s">
        <v>178</v>
      </c>
      <c r="AW120" s="14" t="s">
        <v>34</v>
      </c>
      <c r="AX120" s="14" t="s">
        <v>81</v>
      </c>
      <c r="AY120" s="224" t="s">
        <v>172</v>
      </c>
    </row>
    <row r="121" spans="1:65" s="2" customFormat="1" ht="16.5" customHeight="1">
      <c r="A121" s="35"/>
      <c r="B121" s="36"/>
      <c r="C121" s="189" t="s">
        <v>236</v>
      </c>
      <c r="D121" s="189" t="s">
        <v>174</v>
      </c>
      <c r="E121" s="190" t="s">
        <v>237</v>
      </c>
      <c r="F121" s="191" t="s">
        <v>238</v>
      </c>
      <c r="G121" s="192" t="s">
        <v>199</v>
      </c>
      <c r="H121" s="193">
        <v>2604</v>
      </c>
      <c r="I121" s="194"/>
      <c r="J121" s="195">
        <f>ROUND(I121*H121,2)</f>
        <v>0</v>
      </c>
      <c r="K121" s="191" t="s">
        <v>177</v>
      </c>
      <c r="L121" s="40"/>
      <c r="M121" s="196" t="s">
        <v>21</v>
      </c>
      <c r="N121" s="197" t="s">
        <v>44</v>
      </c>
      <c r="O121" s="65"/>
      <c r="P121" s="198">
        <f>O121*H121</f>
        <v>0</v>
      </c>
      <c r="Q121" s="198">
        <v>0</v>
      </c>
      <c r="R121" s="198">
        <f>Q121*H121</f>
        <v>0</v>
      </c>
      <c r="S121" s="198">
        <v>0</v>
      </c>
      <c r="T121" s="19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0" t="s">
        <v>178</v>
      </c>
      <c r="AT121" s="200" t="s">
        <v>174</v>
      </c>
      <c r="AU121" s="200" t="s">
        <v>83</v>
      </c>
      <c r="AY121" s="18" t="s">
        <v>172</v>
      </c>
      <c r="BE121" s="201">
        <f>IF(N121="základní",J121,0)</f>
        <v>0</v>
      </c>
      <c r="BF121" s="201">
        <f>IF(N121="snížená",J121,0)</f>
        <v>0</v>
      </c>
      <c r="BG121" s="201">
        <f>IF(N121="zákl. přenesená",J121,0)</f>
        <v>0</v>
      </c>
      <c r="BH121" s="201">
        <f>IF(N121="sníž. přenesená",J121,0)</f>
        <v>0</v>
      </c>
      <c r="BI121" s="201">
        <f>IF(N121="nulová",J121,0)</f>
        <v>0</v>
      </c>
      <c r="BJ121" s="18" t="s">
        <v>81</v>
      </c>
      <c r="BK121" s="201">
        <f>ROUND(I121*H121,2)</f>
        <v>0</v>
      </c>
      <c r="BL121" s="18" t="s">
        <v>178</v>
      </c>
      <c r="BM121" s="200" t="s">
        <v>239</v>
      </c>
    </row>
    <row r="122" spans="1:65" s="2" customFormat="1" ht="24" customHeight="1">
      <c r="A122" s="35"/>
      <c r="B122" s="36"/>
      <c r="C122" s="189" t="s">
        <v>240</v>
      </c>
      <c r="D122" s="189" t="s">
        <v>174</v>
      </c>
      <c r="E122" s="190" t="s">
        <v>241</v>
      </c>
      <c r="F122" s="191" t="s">
        <v>242</v>
      </c>
      <c r="G122" s="192" t="s">
        <v>199</v>
      </c>
      <c r="H122" s="193">
        <v>748</v>
      </c>
      <c r="I122" s="194"/>
      <c r="J122" s="195">
        <f>ROUND(I122*H122,2)</f>
        <v>0</v>
      </c>
      <c r="K122" s="191" t="s">
        <v>177</v>
      </c>
      <c r="L122" s="40"/>
      <c r="M122" s="196" t="s">
        <v>21</v>
      </c>
      <c r="N122" s="197" t="s">
        <v>44</v>
      </c>
      <c r="O122" s="65"/>
      <c r="P122" s="198">
        <f>O122*H122</f>
        <v>0</v>
      </c>
      <c r="Q122" s="198">
        <v>1.4999999999999999E-4</v>
      </c>
      <c r="R122" s="198">
        <f>Q122*H122</f>
        <v>0.11219999999999999</v>
      </c>
      <c r="S122" s="198">
        <v>0</v>
      </c>
      <c r="T122" s="19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0" t="s">
        <v>178</v>
      </c>
      <c r="AT122" s="200" t="s">
        <v>174</v>
      </c>
      <c r="AU122" s="200" t="s">
        <v>83</v>
      </c>
      <c r="AY122" s="18" t="s">
        <v>172</v>
      </c>
      <c r="BE122" s="201">
        <f>IF(N122="základní",J122,0)</f>
        <v>0</v>
      </c>
      <c r="BF122" s="201">
        <f>IF(N122="snížená",J122,0)</f>
        <v>0</v>
      </c>
      <c r="BG122" s="201">
        <f>IF(N122="zákl. přenesená",J122,0)</f>
        <v>0</v>
      </c>
      <c r="BH122" s="201">
        <f>IF(N122="sníž. přenesená",J122,0)</f>
        <v>0</v>
      </c>
      <c r="BI122" s="201">
        <f>IF(N122="nulová",J122,0)</f>
        <v>0</v>
      </c>
      <c r="BJ122" s="18" t="s">
        <v>81</v>
      </c>
      <c r="BK122" s="201">
        <f>ROUND(I122*H122,2)</f>
        <v>0</v>
      </c>
      <c r="BL122" s="18" t="s">
        <v>178</v>
      </c>
      <c r="BM122" s="200" t="s">
        <v>243</v>
      </c>
    </row>
    <row r="123" spans="1:65" s="13" customFormat="1">
      <c r="B123" s="202"/>
      <c r="C123" s="203"/>
      <c r="D123" s="204" t="s">
        <v>180</v>
      </c>
      <c r="E123" s="205" t="s">
        <v>21</v>
      </c>
      <c r="F123" s="206" t="s">
        <v>244</v>
      </c>
      <c r="G123" s="203"/>
      <c r="H123" s="207">
        <v>748</v>
      </c>
      <c r="I123" s="208"/>
      <c r="J123" s="203"/>
      <c r="K123" s="203"/>
      <c r="L123" s="209"/>
      <c r="M123" s="210"/>
      <c r="N123" s="211"/>
      <c r="O123" s="211"/>
      <c r="P123" s="211"/>
      <c r="Q123" s="211"/>
      <c r="R123" s="211"/>
      <c r="S123" s="211"/>
      <c r="T123" s="212"/>
      <c r="AT123" s="213" t="s">
        <v>180</v>
      </c>
      <c r="AU123" s="213" t="s">
        <v>83</v>
      </c>
      <c r="AV123" s="13" t="s">
        <v>83</v>
      </c>
      <c r="AW123" s="13" t="s">
        <v>34</v>
      </c>
      <c r="AX123" s="13" t="s">
        <v>73</v>
      </c>
      <c r="AY123" s="213" t="s">
        <v>172</v>
      </c>
    </row>
    <row r="124" spans="1:65" s="14" customFormat="1">
      <c r="B124" s="214"/>
      <c r="C124" s="215"/>
      <c r="D124" s="204" t="s">
        <v>180</v>
      </c>
      <c r="E124" s="216" t="s">
        <v>21</v>
      </c>
      <c r="F124" s="217" t="s">
        <v>182</v>
      </c>
      <c r="G124" s="215"/>
      <c r="H124" s="218">
        <v>748</v>
      </c>
      <c r="I124" s="219"/>
      <c r="J124" s="215"/>
      <c r="K124" s="215"/>
      <c r="L124" s="220"/>
      <c r="M124" s="221"/>
      <c r="N124" s="222"/>
      <c r="O124" s="222"/>
      <c r="P124" s="222"/>
      <c r="Q124" s="222"/>
      <c r="R124" s="222"/>
      <c r="S124" s="222"/>
      <c r="T124" s="223"/>
      <c r="AT124" s="224" t="s">
        <v>180</v>
      </c>
      <c r="AU124" s="224" t="s">
        <v>83</v>
      </c>
      <c r="AV124" s="14" t="s">
        <v>178</v>
      </c>
      <c r="AW124" s="14" t="s">
        <v>34</v>
      </c>
      <c r="AX124" s="14" t="s">
        <v>81</v>
      </c>
      <c r="AY124" s="224" t="s">
        <v>172</v>
      </c>
    </row>
    <row r="125" spans="1:65" s="2" customFormat="1" ht="24" customHeight="1">
      <c r="A125" s="35"/>
      <c r="B125" s="36"/>
      <c r="C125" s="189" t="s">
        <v>8</v>
      </c>
      <c r="D125" s="189" t="s">
        <v>174</v>
      </c>
      <c r="E125" s="190" t="s">
        <v>245</v>
      </c>
      <c r="F125" s="191" t="s">
        <v>246</v>
      </c>
      <c r="G125" s="192" t="s">
        <v>199</v>
      </c>
      <c r="H125" s="193">
        <v>748</v>
      </c>
      <c r="I125" s="194"/>
      <c r="J125" s="195">
        <f>ROUND(I125*H125,2)</f>
        <v>0</v>
      </c>
      <c r="K125" s="191" t="s">
        <v>177</v>
      </c>
      <c r="L125" s="40"/>
      <c r="M125" s="196" t="s">
        <v>21</v>
      </c>
      <c r="N125" s="197" t="s">
        <v>44</v>
      </c>
      <c r="O125" s="65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178</v>
      </c>
      <c r="AT125" s="200" t="s">
        <v>174</v>
      </c>
      <c r="AU125" s="200" t="s">
        <v>83</v>
      </c>
      <c r="AY125" s="18" t="s">
        <v>172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8" t="s">
        <v>81</v>
      </c>
      <c r="BK125" s="201">
        <f>ROUND(I125*H125,2)</f>
        <v>0</v>
      </c>
      <c r="BL125" s="18" t="s">
        <v>178</v>
      </c>
      <c r="BM125" s="200" t="s">
        <v>247</v>
      </c>
    </row>
    <row r="126" spans="1:65" s="2" customFormat="1" ht="16.5" customHeight="1">
      <c r="A126" s="35"/>
      <c r="B126" s="36"/>
      <c r="C126" s="189" t="s">
        <v>248</v>
      </c>
      <c r="D126" s="189" t="s">
        <v>174</v>
      </c>
      <c r="E126" s="190" t="s">
        <v>249</v>
      </c>
      <c r="F126" s="191" t="s">
        <v>250</v>
      </c>
      <c r="G126" s="192" t="s">
        <v>199</v>
      </c>
      <c r="H126" s="193">
        <v>147</v>
      </c>
      <c r="I126" s="194"/>
      <c r="J126" s="195">
        <f>ROUND(I126*H126,2)</f>
        <v>0</v>
      </c>
      <c r="K126" s="191" t="s">
        <v>177</v>
      </c>
      <c r="L126" s="40"/>
      <c r="M126" s="196" t="s">
        <v>21</v>
      </c>
      <c r="N126" s="197" t="s">
        <v>44</v>
      </c>
      <c r="O126" s="65"/>
      <c r="P126" s="198">
        <f>O126*H126</f>
        <v>0</v>
      </c>
      <c r="Q126" s="198">
        <v>4.6999999999999999E-4</v>
      </c>
      <c r="R126" s="198">
        <f>Q126*H126</f>
        <v>6.9089999999999999E-2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178</v>
      </c>
      <c r="AT126" s="200" t="s">
        <v>174</v>
      </c>
      <c r="AU126" s="200" t="s">
        <v>83</v>
      </c>
      <c r="AY126" s="18" t="s">
        <v>172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81</v>
      </c>
      <c r="BK126" s="201">
        <f>ROUND(I126*H126,2)</f>
        <v>0</v>
      </c>
      <c r="BL126" s="18" t="s">
        <v>178</v>
      </c>
      <c r="BM126" s="200" t="s">
        <v>251</v>
      </c>
    </row>
    <row r="127" spans="1:65" s="13" customFormat="1">
      <c r="B127" s="202"/>
      <c r="C127" s="203"/>
      <c r="D127" s="204" t="s">
        <v>180</v>
      </c>
      <c r="E127" s="205" t="s">
        <v>21</v>
      </c>
      <c r="F127" s="206" t="s">
        <v>252</v>
      </c>
      <c r="G127" s="203"/>
      <c r="H127" s="207">
        <v>147</v>
      </c>
      <c r="I127" s="208"/>
      <c r="J127" s="203"/>
      <c r="K127" s="203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180</v>
      </c>
      <c r="AU127" s="213" t="s">
        <v>83</v>
      </c>
      <c r="AV127" s="13" t="s">
        <v>83</v>
      </c>
      <c r="AW127" s="13" t="s">
        <v>34</v>
      </c>
      <c r="AX127" s="13" t="s">
        <v>73</v>
      </c>
      <c r="AY127" s="213" t="s">
        <v>172</v>
      </c>
    </row>
    <row r="128" spans="1:65" s="14" customFormat="1">
      <c r="B128" s="214"/>
      <c r="C128" s="215"/>
      <c r="D128" s="204" t="s">
        <v>180</v>
      </c>
      <c r="E128" s="216" t="s">
        <v>21</v>
      </c>
      <c r="F128" s="217" t="s">
        <v>182</v>
      </c>
      <c r="G128" s="215"/>
      <c r="H128" s="218">
        <v>147</v>
      </c>
      <c r="I128" s="219"/>
      <c r="J128" s="215"/>
      <c r="K128" s="215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180</v>
      </c>
      <c r="AU128" s="224" t="s">
        <v>83</v>
      </c>
      <c r="AV128" s="14" t="s">
        <v>178</v>
      </c>
      <c r="AW128" s="14" t="s">
        <v>34</v>
      </c>
      <c r="AX128" s="14" t="s">
        <v>81</v>
      </c>
      <c r="AY128" s="224" t="s">
        <v>172</v>
      </c>
    </row>
    <row r="129" spans="1:65" s="2" customFormat="1" ht="16.5" customHeight="1">
      <c r="A129" s="35"/>
      <c r="B129" s="36"/>
      <c r="C129" s="189" t="s">
        <v>253</v>
      </c>
      <c r="D129" s="189" t="s">
        <v>174</v>
      </c>
      <c r="E129" s="190" t="s">
        <v>254</v>
      </c>
      <c r="F129" s="191" t="s">
        <v>255</v>
      </c>
      <c r="G129" s="192" t="s">
        <v>199</v>
      </c>
      <c r="H129" s="193">
        <v>147</v>
      </c>
      <c r="I129" s="194"/>
      <c r="J129" s="195">
        <f>ROUND(I129*H129,2)</f>
        <v>0</v>
      </c>
      <c r="K129" s="191" t="s">
        <v>177</v>
      </c>
      <c r="L129" s="40"/>
      <c r="M129" s="196" t="s">
        <v>21</v>
      </c>
      <c r="N129" s="197" t="s">
        <v>44</v>
      </c>
      <c r="O129" s="65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178</v>
      </c>
      <c r="AT129" s="200" t="s">
        <v>174</v>
      </c>
      <c r="AU129" s="200" t="s">
        <v>83</v>
      </c>
      <c r="AY129" s="18" t="s">
        <v>172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81</v>
      </c>
      <c r="BK129" s="201">
        <f>ROUND(I129*H129,2)</f>
        <v>0</v>
      </c>
      <c r="BL129" s="18" t="s">
        <v>178</v>
      </c>
      <c r="BM129" s="200" t="s">
        <v>256</v>
      </c>
    </row>
    <row r="130" spans="1:65" s="2" customFormat="1" ht="24" customHeight="1">
      <c r="A130" s="35"/>
      <c r="B130" s="36"/>
      <c r="C130" s="189" t="s">
        <v>257</v>
      </c>
      <c r="D130" s="189" t="s">
        <v>174</v>
      </c>
      <c r="E130" s="190" t="s">
        <v>258</v>
      </c>
      <c r="F130" s="191" t="s">
        <v>259</v>
      </c>
      <c r="G130" s="192" t="s">
        <v>115</v>
      </c>
      <c r="H130" s="193">
        <v>13.1</v>
      </c>
      <c r="I130" s="194"/>
      <c r="J130" s="195">
        <f>ROUND(I130*H130,2)</f>
        <v>0</v>
      </c>
      <c r="K130" s="191" t="s">
        <v>177</v>
      </c>
      <c r="L130" s="40"/>
      <c r="M130" s="196" t="s">
        <v>21</v>
      </c>
      <c r="N130" s="197" t="s">
        <v>44</v>
      </c>
      <c r="O130" s="65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178</v>
      </c>
      <c r="AT130" s="200" t="s">
        <v>174</v>
      </c>
      <c r="AU130" s="200" t="s">
        <v>83</v>
      </c>
      <c r="AY130" s="18" t="s">
        <v>172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81</v>
      </c>
      <c r="BK130" s="201">
        <f>ROUND(I130*H130,2)</f>
        <v>0</v>
      </c>
      <c r="BL130" s="18" t="s">
        <v>178</v>
      </c>
      <c r="BM130" s="200" t="s">
        <v>260</v>
      </c>
    </row>
    <row r="131" spans="1:65" s="15" customFormat="1">
      <c r="B131" s="225"/>
      <c r="C131" s="226"/>
      <c r="D131" s="204" t="s">
        <v>180</v>
      </c>
      <c r="E131" s="227" t="s">
        <v>21</v>
      </c>
      <c r="F131" s="228" t="s">
        <v>261</v>
      </c>
      <c r="G131" s="226"/>
      <c r="H131" s="227" t="s">
        <v>21</v>
      </c>
      <c r="I131" s="229"/>
      <c r="J131" s="226"/>
      <c r="K131" s="226"/>
      <c r="L131" s="230"/>
      <c r="M131" s="231"/>
      <c r="N131" s="232"/>
      <c r="O131" s="232"/>
      <c r="P131" s="232"/>
      <c r="Q131" s="232"/>
      <c r="R131" s="232"/>
      <c r="S131" s="232"/>
      <c r="T131" s="233"/>
      <c r="AT131" s="234" t="s">
        <v>180</v>
      </c>
      <c r="AU131" s="234" t="s">
        <v>83</v>
      </c>
      <c r="AV131" s="15" t="s">
        <v>81</v>
      </c>
      <c r="AW131" s="15" t="s">
        <v>34</v>
      </c>
      <c r="AX131" s="15" t="s">
        <v>73</v>
      </c>
      <c r="AY131" s="234" t="s">
        <v>172</v>
      </c>
    </row>
    <row r="132" spans="1:65" s="13" customFormat="1">
      <c r="B132" s="202"/>
      <c r="C132" s="203"/>
      <c r="D132" s="204" t="s">
        <v>180</v>
      </c>
      <c r="E132" s="205" t="s">
        <v>21</v>
      </c>
      <c r="F132" s="206" t="s">
        <v>262</v>
      </c>
      <c r="G132" s="203"/>
      <c r="H132" s="207">
        <v>1</v>
      </c>
      <c r="I132" s="208"/>
      <c r="J132" s="203"/>
      <c r="K132" s="203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180</v>
      </c>
      <c r="AU132" s="213" t="s">
        <v>83</v>
      </c>
      <c r="AV132" s="13" t="s">
        <v>83</v>
      </c>
      <c r="AW132" s="13" t="s">
        <v>34</v>
      </c>
      <c r="AX132" s="13" t="s">
        <v>73</v>
      </c>
      <c r="AY132" s="213" t="s">
        <v>172</v>
      </c>
    </row>
    <row r="133" spans="1:65" s="13" customFormat="1">
      <c r="B133" s="202"/>
      <c r="C133" s="203"/>
      <c r="D133" s="204" t="s">
        <v>180</v>
      </c>
      <c r="E133" s="205" t="s">
        <v>21</v>
      </c>
      <c r="F133" s="206" t="s">
        <v>263</v>
      </c>
      <c r="G133" s="203"/>
      <c r="H133" s="207">
        <v>10.5</v>
      </c>
      <c r="I133" s="208"/>
      <c r="J133" s="203"/>
      <c r="K133" s="203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180</v>
      </c>
      <c r="AU133" s="213" t="s">
        <v>83</v>
      </c>
      <c r="AV133" s="13" t="s">
        <v>83</v>
      </c>
      <c r="AW133" s="13" t="s">
        <v>34</v>
      </c>
      <c r="AX133" s="13" t="s">
        <v>73</v>
      </c>
      <c r="AY133" s="213" t="s">
        <v>172</v>
      </c>
    </row>
    <row r="134" spans="1:65" s="13" customFormat="1">
      <c r="B134" s="202"/>
      <c r="C134" s="203"/>
      <c r="D134" s="204" t="s">
        <v>180</v>
      </c>
      <c r="E134" s="205" t="s">
        <v>21</v>
      </c>
      <c r="F134" s="206" t="s">
        <v>264</v>
      </c>
      <c r="G134" s="203"/>
      <c r="H134" s="207">
        <v>1.6</v>
      </c>
      <c r="I134" s="208"/>
      <c r="J134" s="203"/>
      <c r="K134" s="203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180</v>
      </c>
      <c r="AU134" s="213" t="s">
        <v>83</v>
      </c>
      <c r="AV134" s="13" t="s">
        <v>83</v>
      </c>
      <c r="AW134" s="13" t="s">
        <v>34</v>
      </c>
      <c r="AX134" s="13" t="s">
        <v>73</v>
      </c>
      <c r="AY134" s="213" t="s">
        <v>172</v>
      </c>
    </row>
    <row r="135" spans="1:65" s="14" customFormat="1">
      <c r="B135" s="214"/>
      <c r="C135" s="215"/>
      <c r="D135" s="204" t="s">
        <v>180</v>
      </c>
      <c r="E135" s="216" t="s">
        <v>21</v>
      </c>
      <c r="F135" s="217" t="s">
        <v>182</v>
      </c>
      <c r="G135" s="215"/>
      <c r="H135" s="218">
        <v>13.1</v>
      </c>
      <c r="I135" s="219"/>
      <c r="J135" s="215"/>
      <c r="K135" s="215"/>
      <c r="L135" s="220"/>
      <c r="M135" s="221"/>
      <c r="N135" s="222"/>
      <c r="O135" s="222"/>
      <c r="P135" s="222"/>
      <c r="Q135" s="222"/>
      <c r="R135" s="222"/>
      <c r="S135" s="222"/>
      <c r="T135" s="223"/>
      <c r="AT135" s="224" t="s">
        <v>180</v>
      </c>
      <c r="AU135" s="224" t="s">
        <v>83</v>
      </c>
      <c r="AV135" s="14" t="s">
        <v>178</v>
      </c>
      <c r="AW135" s="14" t="s">
        <v>34</v>
      </c>
      <c r="AX135" s="14" t="s">
        <v>81</v>
      </c>
      <c r="AY135" s="224" t="s">
        <v>172</v>
      </c>
    </row>
    <row r="136" spans="1:65" s="2" customFormat="1" ht="24" customHeight="1">
      <c r="A136" s="35"/>
      <c r="B136" s="36"/>
      <c r="C136" s="189" t="s">
        <v>265</v>
      </c>
      <c r="D136" s="189" t="s">
        <v>174</v>
      </c>
      <c r="E136" s="190" t="s">
        <v>266</v>
      </c>
      <c r="F136" s="191" t="s">
        <v>267</v>
      </c>
      <c r="G136" s="192" t="s">
        <v>115</v>
      </c>
      <c r="H136" s="193">
        <v>1596</v>
      </c>
      <c r="I136" s="194"/>
      <c r="J136" s="195">
        <f>ROUND(I136*H136,2)</f>
        <v>0</v>
      </c>
      <c r="K136" s="191" t="s">
        <v>177</v>
      </c>
      <c r="L136" s="40"/>
      <c r="M136" s="196" t="s">
        <v>21</v>
      </c>
      <c r="N136" s="197" t="s">
        <v>44</v>
      </c>
      <c r="O136" s="65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178</v>
      </c>
      <c r="AT136" s="200" t="s">
        <v>174</v>
      </c>
      <c r="AU136" s="200" t="s">
        <v>83</v>
      </c>
      <c r="AY136" s="18" t="s">
        <v>172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8" t="s">
        <v>81</v>
      </c>
      <c r="BK136" s="201">
        <f>ROUND(I136*H136,2)</f>
        <v>0</v>
      </c>
      <c r="BL136" s="18" t="s">
        <v>178</v>
      </c>
      <c r="BM136" s="200" t="s">
        <v>268</v>
      </c>
    </row>
    <row r="137" spans="1:65" s="15" customFormat="1">
      <c r="B137" s="225"/>
      <c r="C137" s="226"/>
      <c r="D137" s="204" t="s">
        <v>180</v>
      </c>
      <c r="E137" s="227" t="s">
        <v>21</v>
      </c>
      <c r="F137" s="228" t="s">
        <v>269</v>
      </c>
      <c r="G137" s="226"/>
      <c r="H137" s="227" t="s">
        <v>21</v>
      </c>
      <c r="I137" s="229"/>
      <c r="J137" s="226"/>
      <c r="K137" s="226"/>
      <c r="L137" s="230"/>
      <c r="M137" s="231"/>
      <c r="N137" s="232"/>
      <c r="O137" s="232"/>
      <c r="P137" s="232"/>
      <c r="Q137" s="232"/>
      <c r="R137" s="232"/>
      <c r="S137" s="232"/>
      <c r="T137" s="233"/>
      <c r="AT137" s="234" t="s">
        <v>180</v>
      </c>
      <c r="AU137" s="234" t="s">
        <v>83</v>
      </c>
      <c r="AV137" s="15" t="s">
        <v>81</v>
      </c>
      <c r="AW137" s="15" t="s">
        <v>34</v>
      </c>
      <c r="AX137" s="15" t="s">
        <v>73</v>
      </c>
      <c r="AY137" s="234" t="s">
        <v>172</v>
      </c>
    </row>
    <row r="138" spans="1:65" s="13" customFormat="1">
      <c r="B138" s="202"/>
      <c r="C138" s="203"/>
      <c r="D138" s="204" t="s">
        <v>180</v>
      </c>
      <c r="E138" s="205" t="s">
        <v>21</v>
      </c>
      <c r="F138" s="206" t="s">
        <v>270</v>
      </c>
      <c r="G138" s="203"/>
      <c r="H138" s="207">
        <v>5320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180</v>
      </c>
      <c r="AU138" s="213" t="s">
        <v>83</v>
      </c>
      <c r="AV138" s="13" t="s">
        <v>83</v>
      </c>
      <c r="AW138" s="13" t="s">
        <v>34</v>
      </c>
      <c r="AX138" s="13" t="s">
        <v>73</v>
      </c>
      <c r="AY138" s="213" t="s">
        <v>172</v>
      </c>
    </row>
    <row r="139" spans="1:65" s="14" customFormat="1">
      <c r="B139" s="214"/>
      <c r="C139" s="215"/>
      <c r="D139" s="204" t="s">
        <v>180</v>
      </c>
      <c r="E139" s="216" t="s">
        <v>122</v>
      </c>
      <c r="F139" s="217" t="s">
        <v>182</v>
      </c>
      <c r="G139" s="215"/>
      <c r="H139" s="218">
        <v>5320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180</v>
      </c>
      <c r="AU139" s="224" t="s">
        <v>83</v>
      </c>
      <c r="AV139" s="14" t="s">
        <v>178</v>
      </c>
      <c r="AW139" s="14" t="s">
        <v>34</v>
      </c>
      <c r="AX139" s="14" t="s">
        <v>73</v>
      </c>
      <c r="AY139" s="224" t="s">
        <v>172</v>
      </c>
    </row>
    <row r="140" spans="1:65" s="13" customFormat="1">
      <c r="B140" s="202"/>
      <c r="C140" s="203"/>
      <c r="D140" s="204" t="s">
        <v>180</v>
      </c>
      <c r="E140" s="205" t="s">
        <v>21</v>
      </c>
      <c r="F140" s="206" t="s">
        <v>271</v>
      </c>
      <c r="G140" s="203"/>
      <c r="H140" s="207">
        <v>1596</v>
      </c>
      <c r="I140" s="208"/>
      <c r="J140" s="203"/>
      <c r="K140" s="203"/>
      <c r="L140" s="209"/>
      <c r="M140" s="210"/>
      <c r="N140" s="211"/>
      <c r="O140" s="211"/>
      <c r="P140" s="211"/>
      <c r="Q140" s="211"/>
      <c r="R140" s="211"/>
      <c r="S140" s="211"/>
      <c r="T140" s="212"/>
      <c r="AT140" s="213" t="s">
        <v>180</v>
      </c>
      <c r="AU140" s="213" t="s">
        <v>83</v>
      </c>
      <c r="AV140" s="13" t="s">
        <v>83</v>
      </c>
      <c r="AW140" s="13" t="s">
        <v>34</v>
      </c>
      <c r="AX140" s="13" t="s">
        <v>81</v>
      </c>
      <c r="AY140" s="213" t="s">
        <v>172</v>
      </c>
    </row>
    <row r="141" spans="1:65" s="2" customFormat="1" ht="24" customHeight="1">
      <c r="A141" s="35"/>
      <c r="B141" s="36"/>
      <c r="C141" s="189" t="s">
        <v>272</v>
      </c>
      <c r="D141" s="189" t="s">
        <v>174</v>
      </c>
      <c r="E141" s="190" t="s">
        <v>273</v>
      </c>
      <c r="F141" s="191" t="s">
        <v>274</v>
      </c>
      <c r="G141" s="192" t="s">
        <v>115</v>
      </c>
      <c r="H141" s="193">
        <v>5.9480000000000004</v>
      </c>
      <c r="I141" s="194"/>
      <c r="J141" s="195">
        <f>ROUND(I141*H141,2)</f>
        <v>0</v>
      </c>
      <c r="K141" s="191" t="s">
        <v>177</v>
      </c>
      <c r="L141" s="40"/>
      <c r="M141" s="196" t="s">
        <v>21</v>
      </c>
      <c r="N141" s="197" t="s">
        <v>44</v>
      </c>
      <c r="O141" s="65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178</v>
      </c>
      <c r="AT141" s="200" t="s">
        <v>174</v>
      </c>
      <c r="AU141" s="200" t="s">
        <v>83</v>
      </c>
      <c r="AY141" s="18" t="s">
        <v>172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81</v>
      </c>
      <c r="BK141" s="201">
        <f>ROUND(I141*H141,2)</f>
        <v>0</v>
      </c>
      <c r="BL141" s="18" t="s">
        <v>178</v>
      </c>
      <c r="BM141" s="200" t="s">
        <v>275</v>
      </c>
    </row>
    <row r="142" spans="1:65" s="15" customFormat="1">
      <c r="B142" s="225"/>
      <c r="C142" s="226"/>
      <c r="D142" s="204" t="s">
        <v>180</v>
      </c>
      <c r="E142" s="227" t="s">
        <v>21</v>
      </c>
      <c r="F142" s="228" t="s">
        <v>276</v>
      </c>
      <c r="G142" s="226"/>
      <c r="H142" s="227" t="s">
        <v>21</v>
      </c>
      <c r="I142" s="229"/>
      <c r="J142" s="226"/>
      <c r="K142" s="226"/>
      <c r="L142" s="230"/>
      <c r="M142" s="231"/>
      <c r="N142" s="232"/>
      <c r="O142" s="232"/>
      <c r="P142" s="232"/>
      <c r="Q142" s="232"/>
      <c r="R142" s="232"/>
      <c r="S142" s="232"/>
      <c r="T142" s="233"/>
      <c r="AT142" s="234" t="s">
        <v>180</v>
      </c>
      <c r="AU142" s="234" t="s">
        <v>83</v>
      </c>
      <c r="AV142" s="15" t="s">
        <v>81</v>
      </c>
      <c r="AW142" s="15" t="s">
        <v>34</v>
      </c>
      <c r="AX142" s="15" t="s">
        <v>73</v>
      </c>
      <c r="AY142" s="234" t="s">
        <v>172</v>
      </c>
    </row>
    <row r="143" spans="1:65" s="15" customFormat="1">
      <c r="B143" s="225"/>
      <c r="C143" s="226"/>
      <c r="D143" s="204" t="s">
        <v>180</v>
      </c>
      <c r="E143" s="227" t="s">
        <v>21</v>
      </c>
      <c r="F143" s="228" t="s">
        <v>277</v>
      </c>
      <c r="G143" s="226"/>
      <c r="H143" s="227" t="s">
        <v>21</v>
      </c>
      <c r="I143" s="229"/>
      <c r="J143" s="226"/>
      <c r="K143" s="226"/>
      <c r="L143" s="230"/>
      <c r="M143" s="231"/>
      <c r="N143" s="232"/>
      <c r="O143" s="232"/>
      <c r="P143" s="232"/>
      <c r="Q143" s="232"/>
      <c r="R143" s="232"/>
      <c r="S143" s="232"/>
      <c r="T143" s="233"/>
      <c r="AT143" s="234" t="s">
        <v>180</v>
      </c>
      <c r="AU143" s="234" t="s">
        <v>83</v>
      </c>
      <c r="AV143" s="15" t="s">
        <v>81</v>
      </c>
      <c r="AW143" s="15" t="s">
        <v>34</v>
      </c>
      <c r="AX143" s="15" t="s">
        <v>73</v>
      </c>
      <c r="AY143" s="234" t="s">
        <v>172</v>
      </c>
    </row>
    <row r="144" spans="1:65" s="13" customFormat="1">
      <c r="B144" s="202"/>
      <c r="C144" s="203"/>
      <c r="D144" s="204" t="s">
        <v>180</v>
      </c>
      <c r="E144" s="205" t="s">
        <v>21</v>
      </c>
      <c r="F144" s="206" t="s">
        <v>278</v>
      </c>
      <c r="G144" s="203"/>
      <c r="H144" s="207">
        <v>11.895</v>
      </c>
      <c r="I144" s="208"/>
      <c r="J144" s="203"/>
      <c r="K144" s="203"/>
      <c r="L144" s="209"/>
      <c r="M144" s="210"/>
      <c r="N144" s="211"/>
      <c r="O144" s="211"/>
      <c r="P144" s="211"/>
      <c r="Q144" s="211"/>
      <c r="R144" s="211"/>
      <c r="S144" s="211"/>
      <c r="T144" s="212"/>
      <c r="AT144" s="213" t="s">
        <v>180</v>
      </c>
      <c r="AU144" s="213" t="s">
        <v>83</v>
      </c>
      <c r="AV144" s="13" t="s">
        <v>83</v>
      </c>
      <c r="AW144" s="13" t="s">
        <v>34</v>
      </c>
      <c r="AX144" s="13" t="s">
        <v>73</v>
      </c>
      <c r="AY144" s="213" t="s">
        <v>172</v>
      </c>
    </row>
    <row r="145" spans="1:65" s="14" customFormat="1">
      <c r="B145" s="214"/>
      <c r="C145" s="215"/>
      <c r="D145" s="204" t="s">
        <v>180</v>
      </c>
      <c r="E145" s="216" t="s">
        <v>113</v>
      </c>
      <c r="F145" s="217" t="s">
        <v>182</v>
      </c>
      <c r="G145" s="215"/>
      <c r="H145" s="218">
        <v>11.895</v>
      </c>
      <c r="I145" s="219"/>
      <c r="J145" s="215"/>
      <c r="K145" s="215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180</v>
      </c>
      <c r="AU145" s="224" t="s">
        <v>83</v>
      </c>
      <c r="AV145" s="14" t="s">
        <v>178</v>
      </c>
      <c r="AW145" s="14" t="s">
        <v>34</v>
      </c>
      <c r="AX145" s="14" t="s">
        <v>73</v>
      </c>
      <c r="AY145" s="224" t="s">
        <v>172</v>
      </c>
    </row>
    <row r="146" spans="1:65" s="13" customFormat="1">
      <c r="B146" s="202"/>
      <c r="C146" s="203"/>
      <c r="D146" s="204" t="s">
        <v>180</v>
      </c>
      <c r="E146" s="205" t="s">
        <v>21</v>
      </c>
      <c r="F146" s="206" t="s">
        <v>279</v>
      </c>
      <c r="G146" s="203"/>
      <c r="H146" s="207">
        <v>5.9480000000000004</v>
      </c>
      <c r="I146" s="208"/>
      <c r="J146" s="203"/>
      <c r="K146" s="203"/>
      <c r="L146" s="209"/>
      <c r="M146" s="210"/>
      <c r="N146" s="211"/>
      <c r="O146" s="211"/>
      <c r="P146" s="211"/>
      <c r="Q146" s="211"/>
      <c r="R146" s="211"/>
      <c r="S146" s="211"/>
      <c r="T146" s="212"/>
      <c r="AT146" s="213" t="s">
        <v>180</v>
      </c>
      <c r="AU146" s="213" t="s">
        <v>83</v>
      </c>
      <c r="AV146" s="13" t="s">
        <v>83</v>
      </c>
      <c r="AW146" s="13" t="s">
        <v>34</v>
      </c>
      <c r="AX146" s="13" t="s">
        <v>81</v>
      </c>
      <c r="AY146" s="213" t="s">
        <v>172</v>
      </c>
    </row>
    <row r="147" spans="1:65" s="2" customFormat="1" ht="24" customHeight="1">
      <c r="A147" s="35"/>
      <c r="B147" s="36"/>
      <c r="C147" s="189" t="s">
        <v>7</v>
      </c>
      <c r="D147" s="189" t="s">
        <v>174</v>
      </c>
      <c r="E147" s="190" t="s">
        <v>280</v>
      </c>
      <c r="F147" s="191" t="s">
        <v>281</v>
      </c>
      <c r="G147" s="192" t="s">
        <v>115</v>
      </c>
      <c r="H147" s="193">
        <v>1.784</v>
      </c>
      <c r="I147" s="194"/>
      <c r="J147" s="195">
        <f>ROUND(I147*H147,2)</f>
        <v>0</v>
      </c>
      <c r="K147" s="191" t="s">
        <v>177</v>
      </c>
      <c r="L147" s="40"/>
      <c r="M147" s="196" t="s">
        <v>21</v>
      </c>
      <c r="N147" s="197" t="s">
        <v>44</v>
      </c>
      <c r="O147" s="65"/>
      <c r="P147" s="198">
        <f>O147*H147</f>
        <v>0</v>
      </c>
      <c r="Q147" s="198">
        <v>0</v>
      </c>
      <c r="R147" s="198">
        <f>Q147*H147</f>
        <v>0</v>
      </c>
      <c r="S147" s="198">
        <v>0</v>
      </c>
      <c r="T147" s="19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178</v>
      </c>
      <c r="AT147" s="200" t="s">
        <v>174</v>
      </c>
      <c r="AU147" s="200" t="s">
        <v>83</v>
      </c>
      <c r="AY147" s="18" t="s">
        <v>172</v>
      </c>
      <c r="BE147" s="201">
        <f>IF(N147="základní",J147,0)</f>
        <v>0</v>
      </c>
      <c r="BF147" s="201">
        <f>IF(N147="snížená",J147,0)</f>
        <v>0</v>
      </c>
      <c r="BG147" s="201">
        <f>IF(N147="zákl. přenesená",J147,0)</f>
        <v>0</v>
      </c>
      <c r="BH147" s="201">
        <f>IF(N147="sníž. přenesená",J147,0)</f>
        <v>0</v>
      </c>
      <c r="BI147" s="201">
        <f>IF(N147="nulová",J147,0)</f>
        <v>0</v>
      </c>
      <c r="BJ147" s="18" t="s">
        <v>81</v>
      </c>
      <c r="BK147" s="201">
        <f>ROUND(I147*H147,2)</f>
        <v>0</v>
      </c>
      <c r="BL147" s="18" t="s">
        <v>178</v>
      </c>
      <c r="BM147" s="200" t="s">
        <v>282</v>
      </c>
    </row>
    <row r="148" spans="1:65" s="13" customFormat="1">
      <c r="B148" s="202"/>
      <c r="C148" s="203"/>
      <c r="D148" s="204" t="s">
        <v>180</v>
      </c>
      <c r="E148" s="205" t="s">
        <v>21</v>
      </c>
      <c r="F148" s="206" t="s">
        <v>283</v>
      </c>
      <c r="G148" s="203"/>
      <c r="H148" s="207">
        <v>1.784</v>
      </c>
      <c r="I148" s="208"/>
      <c r="J148" s="203"/>
      <c r="K148" s="203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180</v>
      </c>
      <c r="AU148" s="213" t="s">
        <v>83</v>
      </c>
      <c r="AV148" s="13" t="s">
        <v>83</v>
      </c>
      <c r="AW148" s="13" t="s">
        <v>34</v>
      </c>
      <c r="AX148" s="13" t="s">
        <v>73</v>
      </c>
      <c r="AY148" s="213" t="s">
        <v>172</v>
      </c>
    </row>
    <row r="149" spans="1:65" s="14" customFormat="1">
      <c r="B149" s="214"/>
      <c r="C149" s="215"/>
      <c r="D149" s="204" t="s">
        <v>180</v>
      </c>
      <c r="E149" s="216" t="s">
        <v>21</v>
      </c>
      <c r="F149" s="217" t="s">
        <v>182</v>
      </c>
      <c r="G149" s="215"/>
      <c r="H149" s="218">
        <v>1.784</v>
      </c>
      <c r="I149" s="219"/>
      <c r="J149" s="215"/>
      <c r="K149" s="215"/>
      <c r="L149" s="220"/>
      <c r="M149" s="221"/>
      <c r="N149" s="222"/>
      <c r="O149" s="222"/>
      <c r="P149" s="222"/>
      <c r="Q149" s="222"/>
      <c r="R149" s="222"/>
      <c r="S149" s="222"/>
      <c r="T149" s="223"/>
      <c r="AT149" s="224" t="s">
        <v>180</v>
      </c>
      <c r="AU149" s="224" t="s">
        <v>83</v>
      </c>
      <c r="AV149" s="14" t="s">
        <v>178</v>
      </c>
      <c r="AW149" s="14" t="s">
        <v>34</v>
      </c>
      <c r="AX149" s="14" t="s">
        <v>81</v>
      </c>
      <c r="AY149" s="224" t="s">
        <v>172</v>
      </c>
    </row>
    <row r="150" spans="1:65" s="2" customFormat="1" ht="24" customHeight="1">
      <c r="A150" s="35"/>
      <c r="B150" s="36"/>
      <c r="C150" s="189" t="s">
        <v>284</v>
      </c>
      <c r="D150" s="189" t="s">
        <v>174</v>
      </c>
      <c r="E150" s="190" t="s">
        <v>285</v>
      </c>
      <c r="F150" s="191" t="s">
        <v>286</v>
      </c>
      <c r="G150" s="192" t="s">
        <v>115</v>
      </c>
      <c r="H150" s="193">
        <v>5.9480000000000004</v>
      </c>
      <c r="I150" s="194"/>
      <c r="J150" s="195">
        <f>ROUND(I150*H150,2)</f>
        <v>0</v>
      </c>
      <c r="K150" s="191" t="s">
        <v>177</v>
      </c>
      <c r="L150" s="40"/>
      <c r="M150" s="196" t="s">
        <v>21</v>
      </c>
      <c r="N150" s="197" t="s">
        <v>44</v>
      </c>
      <c r="O150" s="65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178</v>
      </c>
      <c r="AT150" s="200" t="s">
        <v>174</v>
      </c>
      <c r="AU150" s="200" t="s">
        <v>83</v>
      </c>
      <c r="AY150" s="18" t="s">
        <v>172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8" t="s">
        <v>81</v>
      </c>
      <c r="BK150" s="201">
        <f>ROUND(I150*H150,2)</f>
        <v>0</v>
      </c>
      <c r="BL150" s="18" t="s">
        <v>178</v>
      </c>
      <c r="BM150" s="200" t="s">
        <v>287</v>
      </c>
    </row>
    <row r="151" spans="1:65" s="13" customFormat="1">
      <c r="B151" s="202"/>
      <c r="C151" s="203"/>
      <c r="D151" s="204" t="s">
        <v>180</v>
      </c>
      <c r="E151" s="205" t="s">
        <v>21</v>
      </c>
      <c r="F151" s="206" t="s">
        <v>279</v>
      </c>
      <c r="G151" s="203"/>
      <c r="H151" s="207">
        <v>5.9480000000000004</v>
      </c>
      <c r="I151" s="208"/>
      <c r="J151" s="203"/>
      <c r="K151" s="203"/>
      <c r="L151" s="209"/>
      <c r="M151" s="210"/>
      <c r="N151" s="211"/>
      <c r="O151" s="211"/>
      <c r="P151" s="211"/>
      <c r="Q151" s="211"/>
      <c r="R151" s="211"/>
      <c r="S151" s="211"/>
      <c r="T151" s="212"/>
      <c r="AT151" s="213" t="s">
        <v>180</v>
      </c>
      <c r="AU151" s="213" t="s">
        <v>83</v>
      </c>
      <c r="AV151" s="13" t="s">
        <v>83</v>
      </c>
      <c r="AW151" s="13" t="s">
        <v>34</v>
      </c>
      <c r="AX151" s="13" t="s">
        <v>73</v>
      </c>
      <c r="AY151" s="213" t="s">
        <v>172</v>
      </c>
    </row>
    <row r="152" spans="1:65" s="14" customFormat="1">
      <c r="B152" s="214"/>
      <c r="C152" s="215"/>
      <c r="D152" s="204" t="s">
        <v>180</v>
      </c>
      <c r="E152" s="216" t="s">
        <v>21</v>
      </c>
      <c r="F152" s="217" t="s">
        <v>182</v>
      </c>
      <c r="G152" s="215"/>
      <c r="H152" s="218">
        <v>5.9480000000000004</v>
      </c>
      <c r="I152" s="219"/>
      <c r="J152" s="215"/>
      <c r="K152" s="215"/>
      <c r="L152" s="220"/>
      <c r="M152" s="221"/>
      <c r="N152" s="222"/>
      <c r="O152" s="222"/>
      <c r="P152" s="222"/>
      <c r="Q152" s="222"/>
      <c r="R152" s="222"/>
      <c r="S152" s="222"/>
      <c r="T152" s="223"/>
      <c r="AT152" s="224" t="s">
        <v>180</v>
      </c>
      <c r="AU152" s="224" t="s">
        <v>83</v>
      </c>
      <c r="AV152" s="14" t="s">
        <v>178</v>
      </c>
      <c r="AW152" s="14" t="s">
        <v>34</v>
      </c>
      <c r="AX152" s="14" t="s">
        <v>81</v>
      </c>
      <c r="AY152" s="224" t="s">
        <v>172</v>
      </c>
    </row>
    <row r="153" spans="1:65" s="2" customFormat="1" ht="24" customHeight="1">
      <c r="A153" s="35"/>
      <c r="B153" s="36"/>
      <c r="C153" s="189" t="s">
        <v>288</v>
      </c>
      <c r="D153" s="189" t="s">
        <v>174</v>
      </c>
      <c r="E153" s="190" t="s">
        <v>289</v>
      </c>
      <c r="F153" s="191" t="s">
        <v>290</v>
      </c>
      <c r="G153" s="192" t="s">
        <v>115</v>
      </c>
      <c r="H153" s="193">
        <v>1.784</v>
      </c>
      <c r="I153" s="194"/>
      <c r="J153" s="195">
        <f>ROUND(I153*H153,2)</f>
        <v>0</v>
      </c>
      <c r="K153" s="191" t="s">
        <v>177</v>
      </c>
      <c r="L153" s="40"/>
      <c r="M153" s="196" t="s">
        <v>21</v>
      </c>
      <c r="N153" s="197" t="s">
        <v>44</v>
      </c>
      <c r="O153" s="65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178</v>
      </c>
      <c r="AT153" s="200" t="s">
        <v>174</v>
      </c>
      <c r="AU153" s="200" t="s">
        <v>83</v>
      </c>
      <c r="AY153" s="18" t="s">
        <v>172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81</v>
      </c>
      <c r="BK153" s="201">
        <f>ROUND(I153*H153,2)</f>
        <v>0</v>
      </c>
      <c r="BL153" s="18" t="s">
        <v>178</v>
      </c>
      <c r="BM153" s="200" t="s">
        <v>291</v>
      </c>
    </row>
    <row r="154" spans="1:65" s="13" customFormat="1">
      <c r="B154" s="202"/>
      <c r="C154" s="203"/>
      <c r="D154" s="204" t="s">
        <v>180</v>
      </c>
      <c r="E154" s="205" t="s">
        <v>21</v>
      </c>
      <c r="F154" s="206" t="s">
        <v>283</v>
      </c>
      <c r="G154" s="203"/>
      <c r="H154" s="207">
        <v>1.784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180</v>
      </c>
      <c r="AU154" s="213" t="s">
        <v>83</v>
      </c>
      <c r="AV154" s="13" t="s">
        <v>83</v>
      </c>
      <c r="AW154" s="13" t="s">
        <v>34</v>
      </c>
      <c r="AX154" s="13" t="s">
        <v>73</v>
      </c>
      <c r="AY154" s="213" t="s">
        <v>172</v>
      </c>
    </row>
    <row r="155" spans="1:65" s="14" customFormat="1">
      <c r="B155" s="214"/>
      <c r="C155" s="215"/>
      <c r="D155" s="204" t="s">
        <v>180</v>
      </c>
      <c r="E155" s="216" t="s">
        <v>21</v>
      </c>
      <c r="F155" s="217" t="s">
        <v>182</v>
      </c>
      <c r="G155" s="215"/>
      <c r="H155" s="218">
        <v>1.784</v>
      </c>
      <c r="I155" s="219"/>
      <c r="J155" s="215"/>
      <c r="K155" s="215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180</v>
      </c>
      <c r="AU155" s="224" t="s">
        <v>83</v>
      </c>
      <c r="AV155" s="14" t="s">
        <v>178</v>
      </c>
      <c r="AW155" s="14" t="s">
        <v>34</v>
      </c>
      <c r="AX155" s="14" t="s">
        <v>81</v>
      </c>
      <c r="AY155" s="224" t="s">
        <v>172</v>
      </c>
    </row>
    <row r="156" spans="1:65" s="2" customFormat="1" ht="24" customHeight="1">
      <c r="A156" s="35"/>
      <c r="B156" s="36"/>
      <c r="C156" s="189" t="s">
        <v>292</v>
      </c>
      <c r="D156" s="189" t="s">
        <v>174</v>
      </c>
      <c r="E156" s="190" t="s">
        <v>293</v>
      </c>
      <c r="F156" s="191" t="s">
        <v>294</v>
      </c>
      <c r="G156" s="192" t="s">
        <v>115</v>
      </c>
      <c r="H156" s="193">
        <v>1196.6030000000001</v>
      </c>
      <c r="I156" s="194"/>
      <c r="J156" s="195">
        <f>ROUND(I156*H156,2)</f>
        <v>0</v>
      </c>
      <c r="K156" s="191" t="s">
        <v>177</v>
      </c>
      <c r="L156" s="40"/>
      <c r="M156" s="196" t="s">
        <v>21</v>
      </c>
      <c r="N156" s="197" t="s">
        <v>44</v>
      </c>
      <c r="O156" s="65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178</v>
      </c>
      <c r="AT156" s="200" t="s">
        <v>174</v>
      </c>
      <c r="AU156" s="200" t="s">
        <v>83</v>
      </c>
      <c r="AY156" s="18" t="s">
        <v>172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81</v>
      </c>
      <c r="BK156" s="201">
        <f>ROUND(I156*H156,2)</f>
        <v>0</v>
      </c>
      <c r="BL156" s="18" t="s">
        <v>178</v>
      </c>
      <c r="BM156" s="200" t="s">
        <v>295</v>
      </c>
    </row>
    <row r="157" spans="1:65" s="15" customFormat="1">
      <c r="B157" s="225"/>
      <c r="C157" s="226"/>
      <c r="D157" s="204" t="s">
        <v>180</v>
      </c>
      <c r="E157" s="227" t="s">
        <v>21</v>
      </c>
      <c r="F157" s="228" t="s">
        <v>296</v>
      </c>
      <c r="G157" s="226"/>
      <c r="H157" s="227" t="s">
        <v>21</v>
      </c>
      <c r="I157" s="229"/>
      <c r="J157" s="226"/>
      <c r="K157" s="226"/>
      <c r="L157" s="230"/>
      <c r="M157" s="231"/>
      <c r="N157" s="232"/>
      <c r="O157" s="232"/>
      <c r="P157" s="232"/>
      <c r="Q157" s="232"/>
      <c r="R157" s="232"/>
      <c r="S157" s="232"/>
      <c r="T157" s="233"/>
      <c r="AT157" s="234" t="s">
        <v>180</v>
      </c>
      <c r="AU157" s="234" t="s">
        <v>83</v>
      </c>
      <c r="AV157" s="15" t="s">
        <v>81</v>
      </c>
      <c r="AW157" s="15" t="s">
        <v>34</v>
      </c>
      <c r="AX157" s="15" t="s">
        <v>73</v>
      </c>
      <c r="AY157" s="234" t="s">
        <v>172</v>
      </c>
    </row>
    <row r="158" spans="1:65" s="15" customFormat="1">
      <c r="B158" s="225"/>
      <c r="C158" s="226"/>
      <c r="D158" s="204" t="s">
        <v>180</v>
      </c>
      <c r="E158" s="227" t="s">
        <v>21</v>
      </c>
      <c r="F158" s="228" t="s">
        <v>297</v>
      </c>
      <c r="G158" s="226"/>
      <c r="H158" s="227" t="s">
        <v>21</v>
      </c>
      <c r="I158" s="229"/>
      <c r="J158" s="226"/>
      <c r="K158" s="226"/>
      <c r="L158" s="230"/>
      <c r="M158" s="231"/>
      <c r="N158" s="232"/>
      <c r="O158" s="232"/>
      <c r="P158" s="232"/>
      <c r="Q158" s="232"/>
      <c r="R158" s="232"/>
      <c r="S158" s="232"/>
      <c r="T158" s="233"/>
      <c r="AT158" s="234" t="s">
        <v>180</v>
      </c>
      <c r="AU158" s="234" t="s">
        <v>83</v>
      </c>
      <c r="AV158" s="15" t="s">
        <v>81</v>
      </c>
      <c r="AW158" s="15" t="s">
        <v>34</v>
      </c>
      <c r="AX158" s="15" t="s">
        <v>73</v>
      </c>
      <c r="AY158" s="234" t="s">
        <v>172</v>
      </c>
    </row>
    <row r="159" spans="1:65" s="13" customFormat="1">
      <c r="B159" s="202"/>
      <c r="C159" s="203"/>
      <c r="D159" s="204" t="s">
        <v>180</v>
      </c>
      <c r="E159" s="205" t="s">
        <v>21</v>
      </c>
      <c r="F159" s="206" t="s">
        <v>298</v>
      </c>
      <c r="G159" s="203"/>
      <c r="H159" s="207">
        <v>2.363</v>
      </c>
      <c r="I159" s="208"/>
      <c r="J159" s="203"/>
      <c r="K159" s="203"/>
      <c r="L159" s="209"/>
      <c r="M159" s="210"/>
      <c r="N159" s="211"/>
      <c r="O159" s="211"/>
      <c r="P159" s="211"/>
      <c r="Q159" s="211"/>
      <c r="R159" s="211"/>
      <c r="S159" s="211"/>
      <c r="T159" s="212"/>
      <c r="AT159" s="213" t="s">
        <v>180</v>
      </c>
      <c r="AU159" s="213" t="s">
        <v>83</v>
      </c>
      <c r="AV159" s="13" t="s">
        <v>83</v>
      </c>
      <c r="AW159" s="13" t="s">
        <v>34</v>
      </c>
      <c r="AX159" s="13" t="s">
        <v>73</v>
      </c>
      <c r="AY159" s="213" t="s">
        <v>172</v>
      </c>
    </row>
    <row r="160" spans="1:65" s="13" customFormat="1">
      <c r="B160" s="202"/>
      <c r="C160" s="203"/>
      <c r="D160" s="204" t="s">
        <v>180</v>
      </c>
      <c r="E160" s="205" t="s">
        <v>21</v>
      </c>
      <c r="F160" s="206" t="s">
        <v>299</v>
      </c>
      <c r="G160" s="203"/>
      <c r="H160" s="207">
        <v>25.029</v>
      </c>
      <c r="I160" s="208"/>
      <c r="J160" s="203"/>
      <c r="K160" s="203"/>
      <c r="L160" s="209"/>
      <c r="M160" s="210"/>
      <c r="N160" s="211"/>
      <c r="O160" s="211"/>
      <c r="P160" s="211"/>
      <c r="Q160" s="211"/>
      <c r="R160" s="211"/>
      <c r="S160" s="211"/>
      <c r="T160" s="212"/>
      <c r="AT160" s="213" t="s">
        <v>180</v>
      </c>
      <c r="AU160" s="213" t="s">
        <v>83</v>
      </c>
      <c r="AV160" s="13" t="s">
        <v>83</v>
      </c>
      <c r="AW160" s="13" t="s">
        <v>34</v>
      </c>
      <c r="AX160" s="13" t="s">
        <v>73</v>
      </c>
      <c r="AY160" s="213" t="s">
        <v>172</v>
      </c>
    </row>
    <row r="161" spans="2:51" s="13" customFormat="1">
      <c r="B161" s="202"/>
      <c r="C161" s="203"/>
      <c r="D161" s="204" t="s">
        <v>180</v>
      </c>
      <c r="E161" s="205" t="s">
        <v>21</v>
      </c>
      <c r="F161" s="206" t="s">
        <v>300</v>
      </c>
      <c r="G161" s="203"/>
      <c r="H161" s="207">
        <v>80.552999999999997</v>
      </c>
      <c r="I161" s="208"/>
      <c r="J161" s="203"/>
      <c r="K161" s="203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180</v>
      </c>
      <c r="AU161" s="213" t="s">
        <v>83</v>
      </c>
      <c r="AV161" s="13" t="s">
        <v>83</v>
      </c>
      <c r="AW161" s="13" t="s">
        <v>34</v>
      </c>
      <c r="AX161" s="13" t="s">
        <v>73</v>
      </c>
      <c r="AY161" s="213" t="s">
        <v>172</v>
      </c>
    </row>
    <row r="162" spans="2:51" s="13" customFormat="1">
      <c r="B162" s="202"/>
      <c r="C162" s="203"/>
      <c r="D162" s="204" t="s">
        <v>180</v>
      </c>
      <c r="E162" s="205" t="s">
        <v>21</v>
      </c>
      <c r="F162" s="206" t="s">
        <v>301</v>
      </c>
      <c r="G162" s="203"/>
      <c r="H162" s="207">
        <v>108.092</v>
      </c>
      <c r="I162" s="208"/>
      <c r="J162" s="203"/>
      <c r="K162" s="203"/>
      <c r="L162" s="209"/>
      <c r="M162" s="210"/>
      <c r="N162" s="211"/>
      <c r="O162" s="211"/>
      <c r="P162" s="211"/>
      <c r="Q162" s="211"/>
      <c r="R162" s="211"/>
      <c r="S162" s="211"/>
      <c r="T162" s="212"/>
      <c r="AT162" s="213" t="s">
        <v>180</v>
      </c>
      <c r="AU162" s="213" t="s">
        <v>83</v>
      </c>
      <c r="AV162" s="13" t="s">
        <v>83</v>
      </c>
      <c r="AW162" s="13" t="s">
        <v>34</v>
      </c>
      <c r="AX162" s="13" t="s">
        <v>73</v>
      </c>
      <c r="AY162" s="213" t="s">
        <v>172</v>
      </c>
    </row>
    <row r="163" spans="2:51" s="13" customFormat="1">
      <c r="B163" s="202"/>
      <c r="C163" s="203"/>
      <c r="D163" s="204" t="s">
        <v>180</v>
      </c>
      <c r="E163" s="205" t="s">
        <v>21</v>
      </c>
      <c r="F163" s="206" t="s">
        <v>302</v>
      </c>
      <c r="G163" s="203"/>
      <c r="H163" s="207">
        <v>37.874000000000002</v>
      </c>
      <c r="I163" s="208"/>
      <c r="J163" s="203"/>
      <c r="K163" s="203"/>
      <c r="L163" s="209"/>
      <c r="M163" s="210"/>
      <c r="N163" s="211"/>
      <c r="O163" s="211"/>
      <c r="P163" s="211"/>
      <c r="Q163" s="211"/>
      <c r="R163" s="211"/>
      <c r="S163" s="211"/>
      <c r="T163" s="212"/>
      <c r="AT163" s="213" t="s">
        <v>180</v>
      </c>
      <c r="AU163" s="213" t="s">
        <v>83</v>
      </c>
      <c r="AV163" s="13" t="s">
        <v>83</v>
      </c>
      <c r="AW163" s="13" t="s">
        <v>34</v>
      </c>
      <c r="AX163" s="13" t="s">
        <v>73</v>
      </c>
      <c r="AY163" s="213" t="s">
        <v>172</v>
      </c>
    </row>
    <row r="164" spans="2:51" s="13" customFormat="1">
      <c r="B164" s="202"/>
      <c r="C164" s="203"/>
      <c r="D164" s="204" t="s">
        <v>180</v>
      </c>
      <c r="E164" s="205" t="s">
        <v>21</v>
      </c>
      <c r="F164" s="206" t="s">
        <v>303</v>
      </c>
      <c r="G164" s="203"/>
      <c r="H164" s="207">
        <v>33.216000000000001</v>
      </c>
      <c r="I164" s="208"/>
      <c r="J164" s="203"/>
      <c r="K164" s="203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180</v>
      </c>
      <c r="AU164" s="213" t="s">
        <v>83</v>
      </c>
      <c r="AV164" s="13" t="s">
        <v>83</v>
      </c>
      <c r="AW164" s="13" t="s">
        <v>34</v>
      </c>
      <c r="AX164" s="13" t="s">
        <v>73</v>
      </c>
      <c r="AY164" s="213" t="s">
        <v>172</v>
      </c>
    </row>
    <row r="165" spans="2:51" s="13" customFormat="1">
      <c r="B165" s="202"/>
      <c r="C165" s="203"/>
      <c r="D165" s="204" t="s">
        <v>180</v>
      </c>
      <c r="E165" s="205" t="s">
        <v>21</v>
      </c>
      <c r="F165" s="206" t="s">
        <v>304</v>
      </c>
      <c r="G165" s="203"/>
      <c r="H165" s="207">
        <v>156.82300000000001</v>
      </c>
      <c r="I165" s="208"/>
      <c r="J165" s="203"/>
      <c r="K165" s="203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180</v>
      </c>
      <c r="AU165" s="213" t="s">
        <v>83</v>
      </c>
      <c r="AV165" s="13" t="s">
        <v>83</v>
      </c>
      <c r="AW165" s="13" t="s">
        <v>34</v>
      </c>
      <c r="AX165" s="13" t="s">
        <v>73</v>
      </c>
      <c r="AY165" s="213" t="s">
        <v>172</v>
      </c>
    </row>
    <row r="166" spans="2:51" s="13" customFormat="1">
      <c r="B166" s="202"/>
      <c r="C166" s="203"/>
      <c r="D166" s="204" t="s">
        <v>180</v>
      </c>
      <c r="E166" s="205" t="s">
        <v>21</v>
      </c>
      <c r="F166" s="206" t="s">
        <v>305</v>
      </c>
      <c r="G166" s="203"/>
      <c r="H166" s="207">
        <v>31.59</v>
      </c>
      <c r="I166" s="208"/>
      <c r="J166" s="203"/>
      <c r="K166" s="203"/>
      <c r="L166" s="209"/>
      <c r="M166" s="210"/>
      <c r="N166" s="211"/>
      <c r="O166" s="211"/>
      <c r="P166" s="211"/>
      <c r="Q166" s="211"/>
      <c r="R166" s="211"/>
      <c r="S166" s="211"/>
      <c r="T166" s="212"/>
      <c r="AT166" s="213" t="s">
        <v>180</v>
      </c>
      <c r="AU166" s="213" t="s">
        <v>83</v>
      </c>
      <c r="AV166" s="13" t="s">
        <v>83</v>
      </c>
      <c r="AW166" s="13" t="s">
        <v>34</v>
      </c>
      <c r="AX166" s="13" t="s">
        <v>73</v>
      </c>
      <c r="AY166" s="213" t="s">
        <v>172</v>
      </c>
    </row>
    <row r="167" spans="2:51" s="13" customFormat="1">
      <c r="B167" s="202"/>
      <c r="C167" s="203"/>
      <c r="D167" s="204" t="s">
        <v>180</v>
      </c>
      <c r="E167" s="205" t="s">
        <v>21</v>
      </c>
      <c r="F167" s="206" t="s">
        <v>306</v>
      </c>
      <c r="G167" s="203"/>
      <c r="H167" s="207">
        <v>1064.4159999999999</v>
      </c>
      <c r="I167" s="208"/>
      <c r="J167" s="203"/>
      <c r="K167" s="203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180</v>
      </c>
      <c r="AU167" s="213" t="s">
        <v>83</v>
      </c>
      <c r="AV167" s="13" t="s">
        <v>83</v>
      </c>
      <c r="AW167" s="13" t="s">
        <v>34</v>
      </c>
      <c r="AX167" s="13" t="s">
        <v>73</v>
      </c>
      <c r="AY167" s="213" t="s">
        <v>172</v>
      </c>
    </row>
    <row r="168" spans="2:51" s="13" customFormat="1">
      <c r="B168" s="202"/>
      <c r="C168" s="203"/>
      <c r="D168" s="204" t="s">
        <v>180</v>
      </c>
      <c r="E168" s="205" t="s">
        <v>21</v>
      </c>
      <c r="F168" s="206" t="s">
        <v>307</v>
      </c>
      <c r="G168" s="203"/>
      <c r="H168" s="207">
        <v>101.42</v>
      </c>
      <c r="I168" s="208"/>
      <c r="J168" s="203"/>
      <c r="K168" s="203"/>
      <c r="L168" s="209"/>
      <c r="M168" s="210"/>
      <c r="N168" s="211"/>
      <c r="O168" s="211"/>
      <c r="P168" s="211"/>
      <c r="Q168" s="211"/>
      <c r="R168" s="211"/>
      <c r="S168" s="211"/>
      <c r="T168" s="212"/>
      <c r="AT168" s="213" t="s">
        <v>180</v>
      </c>
      <c r="AU168" s="213" t="s">
        <v>83</v>
      </c>
      <c r="AV168" s="13" t="s">
        <v>83</v>
      </c>
      <c r="AW168" s="13" t="s">
        <v>34</v>
      </c>
      <c r="AX168" s="13" t="s">
        <v>73</v>
      </c>
      <c r="AY168" s="213" t="s">
        <v>172</v>
      </c>
    </row>
    <row r="169" spans="2:51" s="13" customFormat="1">
      <c r="B169" s="202"/>
      <c r="C169" s="203"/>
      <c r="D169" s="204" t="s">
        <v>180</v>
      </c>
      <c r="E169" s="205" t="s">
        <v>21</v>
      </c>
      <c r="F169" s="206" t="s">
        <v>308</v>
      </c>
      <c r="G169" s="203"/>
      <c r="H169" s="207">
        <v>106.39</v>
      </c>
      <c r="I169" s="208"/>
      <c r="J169" s="203"/>
      <c r="K169" s="203"/>
      <c r="L169" s="209"/>
      <c r="M169" s="210"/>
      <c r="N169" s="211"/>
      <c r="O169" s="211"/>
      <c r="P169" s="211"/>
      <c r="Q169" s="211"/>
      <c r="R169" s="211"/>
      <c r="S169" s="211"/>
      <c r="T169" s="212"/>
      <c r="AT169" s="213" t="s">
        <v>180</v>
      </c>
      <c r="AU169" s="213" t="s">
        <v>83</v>
      </c>
      <c r="AV169" s="13" t="s">
        <v>83</v>
      </c>
      <c r="AW169" s="13" t="s">
        <v>34</v>
      </c>
      <c r="AX169" s="13" t="s">
        <v>73</v>
      </c>
      <c r="AY169" s="213" t="s">
        <v>172</v>
      </c>
    </row>
    <row r="170" spans="2:51" s="13" customFormat="1">
      <c r="B170" s="202"/>
      <c r="C170" s="203"/>
      <c r="D170" s="204" t="s">
        <v>180</v>
      </c>
      <c r="E170" s="205" t="s">
        <v>21</v>
      </c>
      <c r="F170" s="206" t="s">
        <v>309</v>
      </c>
      <c r="G170" s="203"/>
      <c r="H170" s="207">
        <v>372.07400000000001</v>
      </c>
      <c r="I170" s="208"/>
      <c r="J170" s="203"/>
      <c r="K170" s="203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180</v>
      </c>
      <c r="AU170" s="213" t="s">
        <v>83</v>
      </c>
      <c r="AV170" s="13" t="s">
        <v>83</v>
      </c>
      <c r="AW170" s="13" t="s">
        <v>34</v>
      </c>
      <c r="AX170" s="13" t="s">
        <v>73</v>
      </c>
      <c r="AY170" s="213" t="s">
        <v>172</v>
      </c>
    </row>
    <row r="171" spans="2:51" s="13" customFormat="1">
      <c r="B171" s="202"/>
      <c r="C171" s="203"/>
      <c r="D171" s="204" t="s">
        <v>180</v>
      </c>
      <c r="E171" s="205" t="s">
        <v>21</v>
      </c>
      <c r="F171" s="206" t="s">
        <v>310</v>
      </c>
      <c r="G171" s="203"/>
      <c r="H171" s="207">
        <v>8.8230000000000004</v>
      </c>
      <c r="I171" s="208"/>
      <c r="J171" s="203"/>
      <c r="K171" s="203"/>
      <c r="L171" s="209"/>
      <c r="M171" s="210"/>
      <c r="N171" s="211"/>
      <c r="O171" s="211"/>
      <c r="P171" s="211"/>
      <c r="Q171" s="211"/>
      <c r="R171" s="211"/>
      <c r="S171" s="211"/>
      <c r="T171" s="212"/>
      <c r="AT171" s="213" t="s">
        <v>180</v>
      </c>
      <c r="AU171" s="213" t="s">
        <v>83</v>
      </c>
      <c r="AV171" s="13" t="s">
        <v>83</v>
      </c>
      <c r="AW171" s="13" t="s">
        <v>34</v>
      </c>
      <c r="AX171" s="13" t="s">
        <v>73</v>
      </c>
      <c r="AY171" s="213" t="s">
        <v>172</v>
      </c>
    </row>
    <row r="172" spans="2:51" s="13" customFormat="1">
      <c r="B172" s="202"/>
      <c r="C172" s="203"/>
      <c r="D172" s="204" t="s">
        <v>180</v>
      </c>
      <c r="E172" s="205" t="s">
        <v>21</v>
      </c>
      <c r="F172" s="206" t="s">
        <v>311</v>
      </c>
      <c r="G172" s="203"/>
      <c r="H172" s="207">
        <v>23.335000000000001</v>
      </c>
      <c r="I172" s="208"/>
      <c r="J172" s="203"/>
      <c r="K172" s="203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180</v>
      </c>
      <c r="AU172" s="213" t="s">
        <v>83</v>
      </c>
      <c r="AV172" s="13" t="s">
        <v>83</v>
      </c>
      <c r="AW172" s="13" t="s">
        <v>34</v>
      </c>
      <c r="AX172" s="13" t="s">
        <v>73</v>
      </c>
      <c r="AY172" s="213" t="s">
        <v>172</v>
      </c>
    </row>
    <row r="173" spans="2:51" s="13" customFormat="1">
      <c r="B173" s="202"/>
      <c r="C173" s="203"/>
      <c r="D173" s="204" t="s">
        <v>180</v>
      </c>
      <c r="E173" s="205" t="s">
        <v>21</v>
      </c>
      <c r="F173" s="206" t="s">
        <v>312</v>
      </c>
      <c r="G173" s="203"/>
      <c r="H173" s="207">
        <v>23.757999999999999</v>
      </c>
      <c r="I173" s="208"/>
      <c r="J173" s="203"/>
      <c r="K173" s="203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180</v>
      </c>
      <c r="AU173" s="213" t="s">
        <v>83</v>
      </c>
      <c r="AV173" s="13" t="s">
        <v>83</v>
      </c>
      <c r="AW173" s="13" t="s">
        <v>34</v>
      </c>
      <c r="AX173" s="13" t="s">
        <v>73</v>
      </c>
      <c r="AY173" s="213" t="s">
        <v>172</v>
      </c>
    </row>
    <row r="174" spans="2:51" s="13" customFormat="1">
      <c r="B174" s="202"/>
      <c r="C174" s="203"/>
      <c r="D174" s="204" t="s">
        <v>180</v>
      </c>
      <c r="E174" s="205" t="s">
        <v>21</v>
      </c>
      <c r="F174" s="206" t="s">
        <v>313</v>
      </c>
      <c r="G174" s="203"/>
      <c r="H174" s="207">
        <v>10.346</v>
      </c>
      <c r="I174" s="208"/>
      <c r="J174" s="203"/>
      <c r="K174" s="203"/>
      <c r="L174" s="209"/>
      <c r="M174" s="210"/>
      <c r="N174" s="211"/>
      <c r="O174" s="211"/>
      <c r="P174" s="211"/>
      <c r="Q174" s="211"/>
      <c r="R174" s="211"/>
      <c r="S174" s="211"/>
      <c r="T174" s="212"/>
      <c r="AT174" s="213" t="s">
        <v>180</v>
      </c>
      <c r="AU174" s="213" t="s">
        <v>83</v>
      </c>
      <c r="AV174" s="13" t="s">
        <v>83</v>
      </c>
      <c r="AW174" s="13" t="s">
        <v>34</v>
      </c>
      <c r="AX174" s="13" t="s">
        <v>73</v>
      </c>
      <c r="AY174" s="213" t="s">
        <v>172</v>
      </c>
    </row>
    <row r="175" spans="2:51" s="13" customFormat="1">
      <c r="B175" s="202"/>
      <c r="C175" s="203"/>
      <c r="D175" s="204" t="s">
        <v>180</v>
      </c>
      <c r="E175" s="205" t="s">
        <v>21</v>
      </c>
      <c r="F175" s="206" t="s">
        <v>314</v>
      </c>
      <c r="G175" s="203"/>
      <c r="H175" s="207">
        <v>36.896999999999998</v>
      </c>
      <c r="I175" s="208"/>
      <c r="J175" s="203"/>
      <c r="K175" s="203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180</v>
      </c>
      <c r="AU175" s="213" t="s">
        <v>83</v>
      </c>
      <c r="AV175" s="13" t="s">
        <v>83</v>
      </c>
      <c r="AW175" s="13" t="s">
        <v>34</v>
      </c>
      <c r="AX175" s="13" t="s">
        <v>73</v>
      </c>
      <c r="AY175" s="213" t="s">
        <v>172</v>
      </c>
    </row>
    <row r="176" spans="2:51" s="13" customFormat="1">
      <c r="B176" s="202"/>
      <c r="C176" s="203"/>
      <c r="D176" s="204" t="s">
        <v>180</v>
      </c>
      <c r="E176" s="205" t="s">
        <v>21</v>
      </c>
      <c r="F176" s="206" t="s">
        <v>315</v>
      </c>
      <c r="G176" s="203"/>
      <c r="H176" s="207">
        <v>32.386000000000003</v>
      </c>
      <c r="I176" s="208"/>
      <c r="J176" s="203"/>
      <c r="K176" s="203"/>
      <c r="L176" s="209"/>
      <c r="M176" s="210"/>
      <c r="N176" s="211"/>
      <c r="O176" s="211"/>
      <c r="P176" s="211"/>
      <c r="Q176" s="211"/>
      <c r="R176" s="211"/>
      <c r="S176" s="211"/>
      <c r="T176" s="212"/>
      <c r="AT176" s="213" t="s">
        <v>180</v>
      </c>
      <c r="AU176" s="213" t="s">
        <v>83</v>
      </c>
      <c r="AV176" s="13" t="s">
        <v>83</v>
      </c>
      <c r="AW176" s="13" t="s">
        <v>34</v>
      </c>
      <c r="AX176" s="13" t="s">
        <v>73</v>
      </c>
      <c r="AY176" s="213" t="s">
        <v>172</v>
      </c>
    </row>
    <row r="177" spans="1:65" s="13" customFormat="1">
      <c r="B177" s="202"/>
      <c r="C177" s="203"/>
      <c r="D177" s="204" t="s">
        <v>180</v>
      </c>
      <c r="E177" s="205" t="s">
        <v>21</v>
      </c>
      <c r="F177" s="206" t="s">
        <v>316</v>
      </c>
      <c r="G177" s="203"/>
      <c r="H177" s="207">
        <v>82.808000000000007</v>
      </c>
      <c r="I177" s="208"/>
      <c r="J177" s="203"/>
      <c r="K177" s="203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180</v>
      </c>
      <c r="AU177" s="213" t="s">
        <v>83</v>
      </c>
      <c r="AV177" s="13" t="s">
        <v>83</v>
      </c>
      <c r="AW177" s="13" t="s">
        <v>34</v>
      </c>
      <c r="AX177" s="13" t="s">
        <v>73</v>
      </c>
      <c r="AY177" s="213" t="s">
        <v>172</v>
      </c>
    </row>
    <row r="178" spans="1:65" s="13" customFormat="1">
      <c r="B178" s="202"/>
      <c r="C178" s="203"/>
      <c r="D178" s="204" t="s">
        <v>180</v>
      </c>
      <c r="E178" s="205" t="s">
        <v>21</v>
      </c>
      <c r="F178" s="206" t="s">
        <v>317</v>
      </c>
      <c r="G178" s="203"/>
      <c r="H178" s="207">
        <v>13.476000000000001</v>
      </c>
      <c r="I178" s="208"/>
      <c r="J178" s="203"/>
      <c r="K178" s="203"/>
      <c r="L178" s="209"/>
      <c r="M178" s="210"/>
      <c r="N178" s="211"/>
      <c r="O178" s="211"/>
      <c r="P178" s="211"/>
      <c r="Q178" s="211"/>
      <c r="R178" s="211"/>
      <c r="S178" s="211"/>
      <c r="T178" s="212"/>
      <c r="AT178" s="213" t="s">
        <v>180</v>
      </c>
      <c r="AU178" s="213" t="s">
        <v>83</v>
      </c>
      <c r="AV178" s="13" t="s">
        <v>83</v>
      </c>
      <c r="AW178" s="13" t="s">
        <v>34</v>
      </c>
      <c r="AX178" s="13" t="s">
        <v>73</v>
      </c>
      <c r="AY178" s="213" t="s">
        <v>172</v>
      </c>
    </row>
    <row r="179" spans="1:65" s="13" customFormat="1">
      <c r="B179" s="202"/>
      <c r="C179" s="203"/>
      <c r="D179" s="204" t="s">
        <v>180</v>
      </c>
      <c r="E179" s="205" t="s">
        <v>21</v>
      </c>
      <c r="F179" s="206" t="s">
        <v>318</v>
      </c>
      <c r="G179" s="203"/>
      <c r="H179" s="207">
        <v>11.412000000000001</v>
      </c>
      <c r="I179" s="208"/>
      <c r="J179" s="203"/>
      <c r="K179" s="203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180</v>
      </c>
      <c r="AU179" s="213" t="s">
        <v>83</v>
      </c>
      <c r="AV179" s="13" t="s">
        <v>83</v>
      </c>
      <c r="AW179" s="13" t="s">
        <v>34</v>
      </c>
      <c r="AX179" s="13" t="s">
        <v>73</v>
      </c>
      <c r="AY179" s="213" t="s">
        <v>172</v>
      </c>
    </row>
    <row r="180" spans="1:65" s="13" customFormat="1">
      <c r="B180" s="202"/>
      <c r="C180" s="203"/>
      <c r="D180" s="204" t="s">
        <v>180</v>
      </c>
      <c r="E180" s="205" t="s">
        <v>21</v>
      </c>
      <c r="F180" s="206" t="s">
        <v>319</v>
      </c>
      <c r="G180" s="203"/>
      <c r="H180" s="207">
        <v>19.555</v>
      </c>
      <c r="I180" s="208"/>
      <c r="J180" s="203"/>
      <c r="K180" s="203"/>
      <c r="L180" s="209"/>
      <c r="M180" s="210"/>
      <c r="N180" s="211"/>
      <c r="O180" s="211"/>
      <c r="P180" s="211"/>
      <c r="Q180" s="211"/>
      <c r="R180" s="211"/>
      <c r="S180" s="211"/>
      <c r="T180" s="212"/>
      <c r="AT180" s="213" t="s">
        <v>180</v>
      </c>
      <c r="AU180" s="213" t="s">
        <v>83</v>
      </c>
      <c r="AV180" s="13" t="s">
        <v>83</v>
      </c>
      <c r="AW180" s="13" t="s">
        <v>34</v>
      </c>
      <c r="AX180" s="13" t="s">
        <v>73</v>
      </c>
      <c r="AY180" s="213" t="s">
        <v>172</v>
      </c>
    </row>
    <row r="181" spans="1:65" s="15" customFormat="1">
      <c r="B181" s="225"/>
      <c r="C181" s="226"/>
      <c r="D181" s="204" t="s">
        <v>180</v>
      </c>
      <c r="E181" s="227" t="s">
        <v>21</v>
      </c>
      <c r="F181" s="228" t="s">
        <v>277</v>
      </c>
      <c r="G181" s="226"/>
      <c r="H181" s="227" t="s">
        <v>21</v>
      </c>
      <c r="I181" s="229"/>
      <c r="J181" s="226"/>
      <c r="K181" s="226"/>
      <c r="L181" s="230"/>
      <c r="M181" s="231"/>
      <c r="N181" s="232"/>
      <c r="O181" s="232"/>
      <c r="P181" s="232"/>
      <c r="Q181" s="232"/>
      <c r="R181" s="232"/>
      <c r="S181" s="232"/>
      <c r="T181" s="233"/>
      <c r="AT181" s="234" t="s">
        <v>180</v>
      </c>
      <c r="AU181" s="234" t="s">
        <v>83</v>
      </c>
      <c r="AV181" s="15" t="s">
        <v>81</v>
      </c>
      <c r="AW181" s="15" t="s">
        <v>34</v>
      </c>
      <c r="AX181" s="15" t="s">
        <v>73</v>
      </c>
      <c r="AY181" s="234" t="s">
        <v>172</v>
      </c>
    </row>
    <row r="182" spans="1:65" s="13" customFormat="1">
      <c r="B182" s="202"/>
      <c r="C182" s="203"/>
      <c r="D182" s="204" t="s">
        <v>180</v>
      </c>
      <c r="E182" s="205" t="s">
        <v>21</v>
      </c>
      <c r="F182" s="206" t="s">
        <v>320</v>
      </c>
      <c r="G182" s="203"/>
      <c r="H182" s="207">
        <v>1.55</v>
      </c>
      <c r="I182" s="208"/>
      <c r="J182" s="203"/>
      <c r="K182" s="203"/>
      <c r="L182" s="209"/>
      <c r="M182" s="210"/>
      <c r="N182" s="211"/>
      <c r="O182" s="211"/>
      <c r="P182" s="211"/>
      <c r="Q182" s="211"/>
      <c r="R182" s="211"/>
      <c r="S182" s="211"/>
      <c r="T182" s="212"/>
      <c r="AT182" s="213" t="s">
        <v>180</v>
      </c>
      <c r="AU182" s="213" t="s">
        <v>83</v>
      </c>
      <c r="AV182" s="13" t="s">
        <v>83</v>
      </c>
      <c r="AW182" s="13" t="s">
        <v>34</v>
      </c>
      <c r="AX182" s="13" t="s">
        <v>73</v>
      </c>
      <c r="AY182" s="213" t="s">
        <v>172</v>
      </c>
    </row>
    <row r="183" spans="1:65" s="13" customFormat="1">
      <c r="B183" s="202"/>
      <c r="C183" s="203"/>
      <c r="D183" s="204" t="s">
        <v>180</v>
      </c>
      <c r="E183" s="205" t="s">
        <v>21</v>
      </c>
      <c r="F183" s="206" t="s">
        <v>321</v>
      </c>
      <c r="G183" s="203"/>
      <c r="H183" s="207">
        <v>7.8</v>
      </c>
      <c r="I183" s="208"/>
      <c r="J183" s="203"/>
      <c r="K183" s="203"/>
      <c r="L183" s="209"/>
      <c r="M183" s="210"/>
      <c r="N183" s="211"/>
      <c r="O183" s="211"/>
      <c r="P183" s="211"/>
      <c r="Q183" s="211"/>
      <c r="R183" s="211"/>
      <c r="S183" s="211"/>
      <c r="T183" s="212"/>
      <c r="AT183" s="213" t="s">
        <v>180</v>
      </c>
      <c r="AU183" s="213" t="s">
        <v>83</v>
      </c>
      <c r="AV183" s="13" t="s">
        <v>83</v>
      </c>
      <c r="AW183" s="13" t="s">
        <v>34</v>
      </c>
      <c r="AX183" s="13" t="s">
        <v>73</v>
      </c>
      <c r="AY183" s="213" t="s">
        <v>172</v>
      </c>
    </row>
    <row r="184" spans="1:65" s="13" customFormat="1">
      <c r="B184" s="202"/>
      <c r="C184" s="203"/>
      <c r="D184" s="204" t="s">
        <v>180</v>
      </c>
      <c r="E184" s="205" t="s">
        <v>21</v>
      </c>
      <c r="F184" s="206" t="s">
        <v>322</v>
      </c>
      <c r="G184" s="203"/>
      <c r="H184" s="207">
        <v>1.22</v>
      </c>
      <c r="I184" s="208"/>
      <c r="J184" s="203"/>
      <c r="K184" s="203"/>
      <c r="L184" s="209"/>
      <c r="M184" s="210"/>
      <c r="N184" s="211"/>
      <c r="O184" s="211"/>
      <c r="P184" s="211"/>
      <c r="Q184" s="211"/>
      <c r="R184" s="211"/>
      <c r="S184" s="211"/>
      <c r="T184" s="212"/>
      <c r="AT184" s="213" t="s">
        <v>180</v>
      </c>
      <c r="AU184" s="213" t="s">
        <v>83</v>
      </c>
      <c r="AV184" s="13" t="s">
        <v>83</v>
      </c>
      <c r="AW184" s="13" t="s">
        <v>34</v>
      </c>
      <c r="AX184" s="13" t="s">
        <v>73</v>
      </c>
      <c r="AY184" s="213" t="s">
        <v>172</v>
      </c>
    </row>
    <row r="185" spans="1:65" s="14" customFormat="1">
      <c r="B185" s="214"/>
      <c r="C185" s="215"/>
      <c r="D185" s="204" t="s">
        <v>180</v>
      </c>
      <c r="E185" s="216" t="s">
        <v>134</v>
      </c>
      <c r="F185" s="217" t="s">
        <v>182</v>
      </c>
      <c r="G185" s="215"/>
      <c r="H185" s="218">
        <v>2393.2060000000001</v>
      </c>
      <c r="I185" s="219"/>
      <c r="J185" s="215"/>
      <c r="K185" s="215"/>
      <c r="L185" s="220"/>
      <c r="M185" s="221"/>
      <c r="N185" s="222"/>
      <c r="O185" s="222"/>
      <c r="P185" s="222"/>
      <c r="Q185" s="222"/>
      <c r="R185" s="222"/>
      <c r="S185" s="222"/>
      <c r="T185" s="223"/>
      <c r="AT185" s="224" t="s">
        <v>180</v>
      </c>
      <c r="AU185" s="224" t="s">
        <v>83</v>
      </c>
      <c r="AV185" s="14" t="s">
        <v>178</v>
      </c>
      <c r="AW185" s="14" t="s">
        <v>34</v>
      </c>
      <c r="AX185" s="14" t="s">
        <v>73</v>
      </c>
      <c r="AY185" s="224" t="s">
        <v>172</v>
      </c>
    </row>
    <row r="186" spans="1:65" s="13" customFormat="1">
      <c r="B186" s="202"/>
      <c r="C186" s="203"/>
      <c r="D186" s="204" t="s">
        <v>180</v>
      </c>
      <c r="E186" s="205" t="s">
        <v>21</v>
      </c>
      <c r="F186" s="206" t="s">
        <v>323</v>
      </c>
      <c r="G186" s="203"/>
      <c r="H186" s="207">
        <v>1196.6030000000001</v>
      </c>
      <c r="I186" s="208"/>
      <c r="J186" s="203"/>
      <c r="K186" s="203"/>
      <c r="L186" s="209"/>
      <c r="M186" s="210"/>
      <c r="N186" s="211"/>
      <c r="O186" s="211"/>
      <c r="P186" s="211"/>
      <c r="Q186" s="211"/>
      <c r="R186" s="211"/>
      <c r="S186" s="211"/>
      <c r="T186" s="212"/>
      <c r="AT186" s="213" t="s">
        <v>180</v>
      </c>
      <c r="AU186" s="213" t="s">
        <v>83</v>
      </c>
      <c r="AV186" s="13" t="s">
        <v>83</v>
      </c>
      <c r="AW186" s="13" t="s">
        <v>34</v>
      </c>
      <c r="AX186" s="13" t="s">
        <v>81</v>
      </c>
      <c r="AY186" s="213" t="s">
        <v>172</v>
      </c>
    </row>
    <row r="187" spans="1:65" s="2" customFormat="1" ht="24" customHeight="1">
      <c r="A187" s="35"/>
      <c r="B187" s="36"/>
      <c r="C187" s="189" t="s">
        <v>324</v>
      </c>
      <c r="D187" s="189" t="s">
        <v>174</v>
      </c>
      <c r="E187" s="190" t="s">
        <v>325</v>
      </c>
      <c r="F187" s="191" t="s">
        <v>326</v>
      </c>
      <c r="G187" s="192" t="s">
        <v>115</v>
      </c>
      <c r="H187" s="193">
        <v>358.98099999999999</v>
      </c>
      <c r="I187" s="194"/>
      <c r="J187" s="195">
        <f>ROUND(I187*H187,2)</f>
        <v>0</v>
      </c>
      <c r="K187" s="191" t="s">
        <v>177</v>
      </c>
      <c r="L187" s="40"/>
      <c r="M187" s="196" t="s">
        <v>21</v>
      </c>
      <c r="N187" s="197" t="s">
        <v>44</v>
      </c>
      <c r="O187" s="65"/>
      <c r="P187" s="198">
        <f>O187*H187</f>
        <v>0</v>
      </c>
      <c r="Q187" s="198">
        <v>0</v>
      </c>
      <c r="R187" s="198">
        <f>Q187*H187</f>
        <v>0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178</v>
      </c>
      <c r="AT187" s="200" t="s">
        <v>174</v>
      </c>
      <c r="AU187" s="200" t="s">
        <v>83</v>
      </c>
      <c r="AY187" s="18" t="s">
        <v>172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81</v>
      </c>
      <c r="BK187" s="201">
        <f>ROUND(I187*H187,2)</f>
        <v>0</v>
      </c>
      <c r="BL187" s="18" t="s">
        <v>178</v>
      </c>
      <c r="BM187" s="200" t="s">
        <v>327</v>
      </c>
    </row>
    <row r="188" spans="1:65" s="13" customFormat="1">
      <c r="B188" s="202"/>
      <c r="C188" s="203"/>
      <c r="D188" s="204" t="s">
        <v>180</v>
      </c>
      <c r="E188" s="205" t="s">
        <v>21</v>
      </c>
      <c r="F188" s="206" t="s">
        <v>328</v>
      </c>
      <c r="G188" s="203"/>
      <c r="H188" s="207">
        <v>358.98099999999999</v>
      </c>
      <c r="I188" s="208"/>
      <c r="J188" s="203"/>
      <c r="K188" s="203"/>
      <c r="L188" s="209"/>
      <c r="M188" s="210"/>
      <c r="N188" s="211"/>
      <c r="O188" s="211"/>
      <c r="P188" s="211"/>
      <c r="Q188" s="211"/>
      <c r="R188" s="211"/>
      <c r="S188" s="211"/>
      <c r="T188" s="212"/>
      <c r="AT188" s="213" t="s">
        <v>180</v>
      </c>
      <c r="AU188" s="213" t="s">
        <v>83</v>
      </c>
      <c r="AV188" s="13" t="s">
        <v>83</v>
      </c>
      <c r="AW188" s="13" t="s">
        <v>34</v>
      </c>
      <c r="AX188" s="13" t="s">
        <v>73</v>
      </c>
      <c r="AY188" s="213" t="s">
        <v>172</v>
      </c>
    </row>
    <row r="189" spans="1:65" s="14" customFormat="1">
      <c r="B189" s="214"/>
      <c r="C189" s="215"/>
      <c r="D189" s="204" t="s">
        <v>180</v>
      </c>
      <c r="E189" s="216" t="s">
        <v>21</v>
      </c>
      <c r="F189" s="217" t="s">
        <v>182</v>
      </c>
      <c r="G189" s="215"/>
      <c r="H189" s="218">
        <v>358.98099999999999</v>
      </c>
      <c r="I189" s="219"/>
      <c r="J189" s="215"/>
      <c r="K189" s="215"/>
      <c r="L189" s="220"/>
      <c r="M189" s="221"/>
      <c r="N189" s="222"/>
      <c r="O189" s="222"/>
      <c r="P189" s="222"/>
      <c r="Q189" s="222"/>
      <c r="R189" s="222"/>
      <c r="S189" s="222"/>
      <c r="T189" s="223"/>
      <c r="AT189" s="224" t="s">
        <v>180</v>
      </c>
      <c r="AU189" s="224" t="s">
        <v>83</v>
      </c>
      <c r="AV189" s="14" t="s">
        <v>178</v>
      </c>
      <c r="AW189" s="14" t="s">
        <v>34</v>
      </c>
      <c r="AX189" s="14" t="s">
        <v>81</v>
      </c>
      <c r="AY189" s="224" t="s">
        <v>172</v>
      </c>
    </row>
    <row r="190" spans="1:65" s="2" customFormat="1" ht="24" customHeight="1">
      <c r="A190" s="35"/>
      <c r="B190" s="36"/>
      <c r="C190" s="189" t="s">
        <v>329</v>
      </c>
      <c r="D190" s="189" t="s">
        <v>174</v>
      </c>
      <c r="E190" s="190" t="s">
        <v>330</v>
      </c>
      <c r="F190" s="191" t="s">
        <v>331</v>
      </c>
      <c r="G190" s="192" t="s">
        <v>115</v>
      </c>
      <c r="H190" s="193">
        <v>1196.6030000000001</v>
      </c>
      <c r="I190" s="194"/>
      <c r="J190" s="195">
        <f>ROUND(I190*H190,2)</f>
        <v>0</v>
      </c>
      <c r="K190" s="191" t="s">
        <v>177</v>
      </c>
      <c r="L190" s="40"/>
      <c r="M190" s="196" t="s">
        <v>21</v>
      </c>
      <c r="N190" s="197" t="s">
        <v>44</v>
      </c>
      <c r="O190" s="65"/>
      <c r="P190" s="198">
        <f>O190*H190</f>
        <v>0</v>
      </c>
      <c r="Q190" s="198">
        <v>0</v>
      </c>
      <c r="R190" s="198">
        <f>Q190*H190</f>
        <v>0</v>
      </c>
      <c r="S190" s="198">
        <v>0</v>
      </c>
      <c r="T190" s="19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0" t="s">
        <v>178</v>
      </c>
      <c r="AT190" s="200" t="s">
        <v>174</v>
      </c>
      <c r="AU190" s="200" t="s">
        <v>83</v>
      </c>
      <c r="AY190" s="18" t="s">
        <v>172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18" t="s">
        <v>81</v>
      </c>
      <c r="BK190" s="201">
        <f>ROUND(I190*H190,2)</f>
        <v>0</v>
      </c>
      <c r="BL190" s="18" t="s">
        <v>178</v>
      </c>
      <c r="BM190" s="200" t="s">
        <v>332</v>
      </c>
    </row>
    <row r="191" spans="1:65" s="13" customFormat="1">
      <c r="B191" s="202"/>
      <c r="C191" s="203"/>
      <c r="D191" s="204" t="s">
        <v>180</v>
      </c>
      <c r="E191" s="205" t="s">
        <v>21</v>
      </c>
      <c r="F191" s="206" t="s">
        <v>323</v>
      </c>
      <c r="G191" s="203"/>
      <c r="H191" s="207">
        <v>1196.6030000000001</v>
      </c>
      <c r="I191" s="208"/>
      <c r="J191" s="203"/>
      <c r="K191" s="203"/>
      <c r="L191" s="209"/>
      <c r="M191" s="210"/>
      <c r="N191" s="211"/>
      <c r="O191" s="211"/>
      <c r="P191" s="211"/>
      <c r="Q191" s="211"/>
      <c r="R191" s="211"/>
      <c r="S191" s="211"/>
      <c r="T191" s="212"/>
      <c r="AT191" s="213" t="s">
        <v>180</v>
      </c>
      <c r="AU191" s="213" t="s">
        <v>83</v>
      </c>
      <c r="AV191" s="13" t="s">
        <v>83</v>
      </c>
      <c r="AW191" s="13" t="s">
        <v>34</v>
      </c>
      <c r="AX191" s="13" t="s">
        <v>73</v>
      </c>
      <c r="AY191" s="213" t="s">
        <v>172</v>
      </c>
    </row>
    <row r="192" spans="1:65" s="14" customFormat="1">
      <c r="B192" s="214"/>
      <c r="C192" s="215"/>
      <c r="D192" s="204" t="s">
        <v>180</v>
      </c>
      <c r="E192" s="216" t="s">
        <v>21</v>
      </c>
      <c r="F192" s="217" t="s">
        <v>182</v>
      </c>
      <c r="G192" s="215"/>
      <c r="H192" s="218">
        <v>1196.6030000000001</v>
      </c>
      <c r="I192" s="219"/>
      <c r="J192" s="215"/>
      <c r="K192" s="215"/>
      <c r="L192" s="220"/>
      <c r="M192" s="221"/>
      <c r="N192" s="222"/>
      <c r="O192" s="222"/>
      <c r="P192" s="222"/>
      <c r="Q192" s="222"/>
      <c r="R192" s="222"/>
      <c r="S192" s="222"/>
      <c r="T192" s="223"/>
      <c r="AT192" s="224" t="s">
        <v>180</v>
      </c>
      <c r="AU192" s="224" t="s">
        <v>83</v>
      </c>
      <c r="AV192" s="14" t="s">
        <v>178</v>
      </c>
      <c r="AW192" s="14" t="s">
        <v>34</v>
      </c>
      <c r="AX192" s="14" t="s">
        <v>81</v>
      </c>
      <c r="AY192" s="224" t="s">
        <v>172</v>
      </c>
    </row>
    <row r="193" spans="1:65" s="2" customFormat="1" ht="24" customHeight="1">
      <c r="A193" s="35"/>
      <c r="B193" s="36"/>
      <c r="C193" s="189" t="s">
        <v>333</v>
      </c>
      <c r="D193" s="189" t="s">
        <v>174</v>
      </c>
      <c r="E193" s="190" t="s">
        <v>334</v>
      </c>
      <c r="F193" s="191" t="s">
        <v>335</v>
      </c>
      <c r="G193" s="192" t="s">
        <v>115</v>
      </c>
      <c r="H193" s="193">
        <v>358.98099999999999</v>
      </c>
      <c r="I193" s="194"/>
      <c r="J193" s="195">
        <f>ROUND(I193*H193,2)</f>
        <v>0</v>
      </c>
      <c r="K193" s="191" t="s">
        <v>177</v>
      </c>
      <c r="L193" s="40"/>
      <c r="M193" s="196" t="s">
        <v>21</v>
      </c>
      <c r="N193" s="197" t="s">
        <v>44</v>
      </c>
      <c r="O193" s="65"/>
      <c r="P193" s="198">
        <f>O193*H193</f>
        <v>0</v>
      </c>
      <c r="Q193" s="198">
        <v>0</v>
      </c>
      <c r="R193" s="198">
        <f>Q193*H193</f>
        <v>0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178</v>
      </c>
      <c r="AT193" s="200" t="s">
        <v>174</v>
      </c>
      <c r="AU193" s="200" t="s">
        <v>83</v>
      </c>
      <c r="AY193" s="18" t="s">
        <v>172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81</v>
      </c>
      <c r="BK193" s="201">
        <f>ROUND(I193*H193,2)</f>
        <v>0</v>
      </c>
      <c r="BL193" s="18" t="s">
        <v>178</v>
      </c>
      <c r="BM193" s="200" t="s">
        <v>336</v>
      </c>
    </row>
    <row r="194" spans="1:65" s="13" customFormat="1">
      <c r="B194" s="202"/>
      <c r="C194" s="203"/>
      <c r="D194" s="204" t="s">
        <v>180</v>
      </c>
      <c r="E194" s="205" t="s">
        <v>21</v>
      </c>
      <c r="F194" s="206" t="s">
        <v>328</v>
      </c>
      <c r="G194" s="203"/>
      <c r="H194" s="207">
        <v>358.98099999999999</v>
      </c>
      <c r="I194" s="208"/>
      <c r="J194" s="203"/>
      <c r="K194" s="203"/>
      <c r="L194" s="209"/>
      <c r="M194" s="210"/>
      <c r="N194" s="211"/>
      <c r="O194" s="211"/>
      <c r="P194" s="211"/>
      <c r="Q194" s="211"/>
      <c r="R194" s="211"/>
      <c r="S194" s="211"/>
      <c r="T194" s="212"/>
      <c r="AT194" s="213" t="s">
        <v>180</v>
      </c>
      <c r="AU194" s="213" t="s">
        <v>83</v>
      </c>
      <c r="AV194" s="13" t="s">
        <v>83</v>
      </c>
      <c r="AW194" s="13" t="s">
        <v>34</v>
      </c>
      <c r="AX194" s="13" t="s">
        <v>73</v>
      </c>
      <c r="AY194" s="213" t="s">
        <v>172</v>
      </c>
    </row>
    <row r="195" spans="1:65" s="14" customFormat="1">
      <c r="B195" s="214"/>
      <c r="C195" s="215"/>
      <c r="D195" s="204" t="s">
        <v>180</v>
      </c>
      <c r="E195" s="216" t="s">
        <v>21</v>
      </c>
      <c r="F195" s="217" t="s">
        <v>182</v>
      </c>
      <c r="G195" s="215"/>
      <c r="H195" s="218">
        <v>358.98099999999999</v>
      </c>
      <c r="I195" s="219"/>
      <c r="J195" s="215"/>
      <c r="K195" s="215"/>
      <c r="L195" s="220"/>
      <c r="M195" s="221"/>
      <c r="N195" s="222"/>
      <c r="O195" s="222"/>
      <c r="P195" s="222"/>
      <c r="Q195" s="222"/>
      <c r="R195" s="222"/>
      <c r="S195" s="222"/>
      <c r="T195" s="223"/>
      <c r="AT195" s="224" t="s">
        <v>180</v>
      </c>
      <c r="AU195" s="224" t="s">
        <v>83</v>
      </c>
      <c r="AV195" s="14" t="s">
        <v>178</v>
      </c>
      <c r="AW195" s="14" t="s">
        <v>34</v>
      </c>
      <c r="AX195" s="14" t="s">
        <v>81</v>
      </c>
      <c r="AY195" s="224" t="s">
        <v>172</v>
      </c>
    </row>
    <row r="196" spans="1:65" s="2" customFormat="1" ht="24" customHeight="1">
      <c r="A196" s="35"/>
      <c r="B196" s="36"/>
      <c r="C196" s="189" t="s">
        <v>337</v>
      </c>
      <c r="D196" s="189" t="s">
        <v>174</v>
      </c>
      <c r="E196" s="190" t="s">
        <v>338</v>
      </c>
      <c r="F196" s="191" t="s">
        <v>339</v>
      </c>
      <c r="G196" s="192" t="s">
        <v>199</v>
      </c>
      <c r="H196" s="193">
        <v>35.54</v>
      </c>
      <c r="I196" s="194"/>
      <c r="J196" s="195">
        <f>ROUND(I196*H196,2)</f>
        <v>0</v>
      </c>
      <c r="K196" s="191" t="s">
        <v>177</v>
      </c>
      <c r="L196" s="40"/>
      <c r="M196" s="196" t="s">
        <v>21</v>
      </c>
      <c r="N196" s="197" t="s">
        <v>44</v>
      </c>
      <c r="O196" s="65"/>
      <c r="P196" s="198">
        <f>O196*H196</f>
        <v>0</v>
      </c>
      <c r="Q196" s="198">
        <v>2.7000000000000001E-3</v>
      </c>
      <c r="R196" s="198">
        <f>Q196*H196</f>
        <v>9.5958000000000002E-2</v>
      </c>
      <c r="S196" s="198">
        <v>0</v>
      </c>
      <c r="T196" s="19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178</v>
      </c>
      <c r="AT196" s="200" t="s">
        <v>174</v>
      </c>
      <c r="AU196" s="200" t="s">
        <v>83</v>
      </c>
      <c r="AY196" s="18" t="s">
        <v>172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8" t="s">
        <v>81</v>
      </c>
      <c r="BK196" s="201">
        <f>ROUND(I196*H196,2)</f>
        <v>0</v>
      </c>
      <c r="BL196" s="18" t="s">
        <v>178</v>
      </c>
      <c r="BM196" s="200" t="s">
        <v>340</v>
      </c>
    </row>
    <row r="197" spans="1:65" s="15" customFormat="1">
      <c r="B197" s="225"/>
      <c r="C197" s="226"/>
      <c r="D197" s="204" t="s">
        <v>180</v>
      </c>
      <c r="E197" s="227" t="s">
        <v>21</v>
      </c>
      <c r="F197" s="228" t="s">
        <v>341</v>
      </c>
      <c r="G197" s="226"/>
      <c r="H197" s="227" t="s">
        <v>21</v>
      </c>
      <c r="I197" s="229"/>
      <c r="J197" s="226"/>
      <c r="K197" s="226"/>
      <c r="L197" s="230"/>
      <c r="M197" s="231"/>
      <c r="N197" s="232"/>
      <c r="O197" s="232"/>
      <c r="P197" s="232"/>
      <c r="Q197" s="232"/>
      <c r="R197" s="232"/>
      <c r="S197" s="232"/>
      <c r="T197" s="233"/>
      <c r="AT197" s="234" t="s">
        <v>180</v>
      </c>
      <c r="AU197" s="234" t="s">
        <v>83</v>
      </c>
      <c r="AV197" s="15" t="s">
        <v>81</v>
      </c>
      <c r="AW197" s="15" t="s">
        <v>34</v>
      </c>
      <c r="AX197" s="15" t="s">
        <v>73</v>
      </c>
      <c r="AY197" s="234" t="s">
        <v>172</v>
      </c>
    </row>
    <row r="198" spans="1:65" s="13" customFormat="1">
      <c r="B198" s="202"/>
      <c r="C198" s="203"/>
      <c r="D198" s="204" t="s">
        <v>180</v>
      </c>
      <c r="E198" s="205" t="s">
        <v>21</v>
      </c>
      <c r="F198" s="206" t="s">
        <v>342</v>
      </c>
      <c r="G198" s="203"/>
      <c r="H198" s="207">
        <v>35.54</v>
      </c>
      <c r="I198" s="208"/>
      <c r="J198" s="203"/>
      <c r="K198" s="203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180</v>
      </c>
      <c r="AU198" s="213" t="s">
        <v>83</v>
      </c>
      <c r="AV198" s="13" t="s">
        <v>83</v>
      </c>
      <c r="AW198" s="13" t="s">
        <v>34</v>
      </c>
      <c r="AX198" s="13" t="s">
        <v>73</v>
      </c>
      <c r="AY198" s="213" t="s">
        <v>172</v>
      </c>
    </row>
    <row r="199" spans="1:65" s="14" customFormat="1">
      <c r="B199" s="214"/>
      <c r="C199" s="215"/>
      <c r="D199" s="204" t="s">
        <v>180</v>
      </c>
      <c r="E199" s="216" t="s">
        <v>21</v>
      </c>
      <c r="F199" s="217" t="s">
        <v>182</v>
      </c>
      <c r="G199" s="215"/>
      <c r="H199" s="218">
        <v>35.54</v>
      </c>
      <c r="I199" s="219"/>
      <c r="J199" s="215"/>
      <c r="K199" s="215"/>
      <c r="L199" s="220"/>
      <c r="M199" s="221"/>
      <c r="N199" s="222"/>
      <c r="O199" s="222"/>
      <c r="P199" s="222"/>
      <c r="Q199" s="222"/>
      <c r="R199" s="222"/>
      <c r="S199" s="222"/>
      <c r="T199" s="223"/>
      <c r="AT199" s="224" t="s">
        <v>180</v>
      </c>
      <c r="AU199" s="224" t="s">
        <v>83</v>
      </c>
      <c r="AV199" s="14" t="s">
        <v>178</v>
      </c>
      <c r="AW199" s="14" t="s">
        <v>34</v>
      </c>
      <c r="AX199" s="14" t="s">
        <v>81</v>
      </c>
      <c r="AY199" s="224" t="s">
        <v>172</v>
      </c>
    </row>
    <row r="200" spans="1:65" s="2" customFormat="1" ht="24" customHeight="1">
      <c r="A200" s="35"/>
      <c r="B200" s="36"/>
      <c r="C200" s="189" t="s">
        <v>343</v>
      </c>
      <c r="D200" s="189" t="s">
        <v>174</v>
      </c>
      <c r="E200" s="190" t="s">
        <v>344</v>
      </c>
      <c r="F200" s="191" t="s">
        <v>345</v>
      </c>
      <c r="G200" s="192" t="s">
        <v>199</v>
      </c>
      <c r="H200" s="193">
        <v>31.43</v>
      </c>
      <c r="I200" s="194"/>
      <c r="J200" s="195">
        <f>ROUND(I200*H200,2)</f>
        <v>0</v>
      </c>
      <c r="K200" s="191" t="s">
        <v>177</v>
      </c>
      <c r="L200" s="40"/>
      <c r="M200" s="196" t="s">
        <v>21</v>
      </c>
      <c r="N200" s="197" t="s">
        <v>44</v>
      </c>
      <c r="O200" s="65"/>
      <c r="P200" s="198">
        <f>O200*H200</f>
        <v>0</v>
      </c>
      <c r="Q200" s="198">
        <v>3.5999999999999999E-3</v>
      </c>
      <c r="R200" s="198">
        <f>Q200*H200</f>
        <v>0.113148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178</v>
      </c>
      <c r="AT200" s="200" t="s">
        <v>174</v>
      </c>
      <c r="AU200" s="200" t="s">
        <v>83</v>
      </c>
      <c r="AY200" s="18" t="s">
        <v>172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18" t="s">
        <v>81</v>
      </c>
      <c r="BK200" s="201">
        <f>ROUND(I200*H200,2)</f>
        <v>0</v>
      </c>
      <c r="BL200" s="18" t="s">
        <v>178</v>
      </c>
      <c r="BM200" s="200" t="s">
        <v>346</v>
      </c>
    </row>
    <row r="201" spans="1:65" s="15" customFormat="1">
      <c r="B201" s="225"/>
      <c r="C201" s="226"/>
      <c r="D201" s="204" t="s">
        <v>180</v>
      </c>
      <c r="E201" s="227" t="s">
        <v>21</v>
      </c>
      <c r="F201" s="228" t="s">
        <v>341</v>
      </c>
      <c r="G201" s="226"/>
      <c r="H201" s="227" t="s">
        <v>21</v>
      </c>
      <c r="I201" s="229"/>
      <c r="J201" s="226"/>
      <c r="K201" s="226"/>
      <c r="L201" s="230"/>
      <c r="M201" s="231"/>
      <c r="N201" s="232"/>
      <c r="O201" s="232"/>
      <c r="P201" s="232"/>
      <c r="Q201" s="232"/>
      <c r="R201" s="232"/>
      <c r="S201" s="232"/>
      <c r="T201" s="233"/>
      <c r="AT201" s="234" t="s">
        <v>180</v>
      </c>
      <c r="AU201" s="234" t="s">
        <v>83</v>
      </c>
      <c r="AV201" s="15" t="s">
        <v>81</v>
      </c>
      <c r="AW201" s="15" t="s">
        <v>34</v>
      </c>
      <c r="AX201" s="15" t="s">
        <v>73</v>
      </c>
      <c r="AY201" s="234" t="s">
        <v>172</v>
      </c>
    </row>
    <row r="202" spans="1:65" s="13" customFormat="1">
      <c r="B202" s="202"/>
      <c r="C202" s="203"/>
      <c r="D202" s="204" t="s">
        <v>180</v>
      </c>
      <c r="E202" s="205" t="s">
        <v>21</v>
      </c>
      <c r="F202" s="206" t="s">
        <v>347</v>
      </c>
      <c r="G202" s="203"/>
      <c r="H202" s="207">
        <v>31.43</v>
      </c>
      <c r="I202" s="208"/>
      <c r="J202" s="203"/>
      <c r="K202" s="203"/>
      <c r="L202" s="209"/>
      <c r="M202" s="210"/>
      <c r="N202" s="211"/>
      <c r="O202" s="211"/>
      <c r="P202" s="211"/>
      <c r="Q202" s="211"/>
      <c r="R202" s="211"/>
      <c r="S202" s="211"/>
      <c r="T202" s="212"/>
      <c r="AT202" s="213" t="s">
        <v>180</v>
      </c>
      <c r="AU202" s="213" t="s">
        <v>83</v>
      </c>
      <c r="AV202" s="13" t="s">
        <v>83</v>
      </c>
      <c r="AW202" s="13" t="s">
        <v>34</v>
      </c>
      <c r="AX202" s="13" t="s">
        <v>73</v>
      </c>
      <c r="AY202" s="213" t="s">
        <v>172</v>
      </c>
    </row>
    <row r="203" spans="1:65" s="14" customFormat="1">
      <c r="B203" s="214"/>
      <c r="C203" s="215"/>
      <c r="D203" s="204" t="s">
        <v>180</v>
      </c>
      <c r="E203" s="216" t="s">
        <v>21</v>
      </c>
      <c r="F203" s="217" t="s">
        <v>182</v>
      </c>
      <c r="G203" s="215"/>
      <c r="H203" s="218">
        <v>31.43</v>
      </c>
      <c r="I203" s="219"/>
      <c r="J203" s="215"/>
      <c r="K203" s="215"/>
      <c r="L203" s="220"/>
      <c r="M203" s="221"/>
      <c r="N203" s="222"/>
      <c r="O203" s="222"/>
      <c r="P203" s="222"/>
      <c r="Q203" s="222"/>
      <c r="R203" s="222"/>
      <c r="S203" s="222"/>
      <c r="T203" s="223"/>
      <c r="AT203" s="224" t="s">
        <v>180</v>
      </c>
      <c r="AU203" s="224" t="s">
        <v>83</v>
      </c>
      <c r="AV203" s="14" t="s">
        <v>178</v>
      </c>
      <c r="AW203" s="14" t="s">
        <v>34</v>
      </c>
      <c r="AX203" s="14" t="s">
        <v>81</v>
      </c>
      <c r="AY203" s="224" t="s">
        <v>172</v>
      </c>
    </row>
    <row r="204" spans="1:65" s="2" customFormat="1" ht="24" customHeight="1">
      <c r="A204" s="35"/>
      <c r="B204" s="36"/>
      <c r="C204" s="189" t="s">
        <v>348</v>
      </c>
      <c r="D204" s="189" t="s">
        <v>174</v>
      </c>
      <c r="E204" s="190" t="s">
        <v>349</v>
      </c>
      <c r="F204" s="191" t="s">
        <v>350</v>
      </c>
      <c r="G204" s="192" t="s">
        <v>125</v>
      </c>
      <c r="H204" s="193">
        <v>5574.6890000000003</v>
      </c>
      <c r="I204" s="194"/>
      <c r="J204" s="195">
        <f>ROUND(I204*H204,2)</f>
        <v>0</v>
      </c>
      <c r="K204" s="191" t="s">
        <v>177</v>
      </c>
      <c r="L204" s="40"/>
      <c r="M204" s="196" t="s">
        <v>21</v>
      </c>
      <c r="N204" s="197" t="s">
        <v>44</v>
      </c>
      <c r="O204" s="65"/>
      <c r="P204" s="198">
        <f>O204*H204</f>
        <v>0</v>
      </c>
      <c r="Q204" s="198">
        <v>8.4000000000000003E-4</v>
      </c>
      <c r="R204" s="198">
        <f>Q204*H204</f>
        <v>4.6827387600000003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178</v>
      </c>
      <c r="AT204" s="200" t="s">
        <v>174</v>
      </c>
      <c r="AU204" s="200" t="s">
        <v>83</v>
      </c>
      <c r="AY204" s="18" t="s">
        <v>172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81</v>
      </c>
      <c r="BK204" s="201">
        <f>ROUND(I204*H204,2)</f>
        <v>0</v>
      </c>
      <c r="BL204" s="18" t="s">
        <v>178</v>
      </c>
      <c r="BM204" s="200" t="s">
        <v>351</v>
      </c>
    </row>
    <row r="205" spans="1:65" s="15" customFormat="1">
      <c r="B205" s="225"/>
      <c r="C205" s="226"/>
      <c r="D205" s="204" t="s">
        <v>180</v>
      </c>
      <c r="E205" s="227" t="s">
        <v>21</v>
      </c>
      <c r="F205" s="228" t="s">
        <v>296</v>
      </c>
      <c r="G205" s="226"/>
      <c r="H205" s="227" t="s">
        <v>21</v>
      </c>
      <c r="I205" s="229"/>
      <c r="J205" s="226"/>
      <c r="K205" s="226"/>
      <c r="L205" s="230"/>
      <c r="M205" s="231"/>
      <c r="N205" s="232"/>
      <c r="O205" s="232"/>
      <c r="P205" s="232"/>
      <c r="Q205" s="232"/>
      <c r="R205" s="232"/>
      <c r="S205" s="232"/>
      <c r="T205" s="233"/>
      <c r="AT205" s="234" t="s">
        <v>180</v>
      </c>
      <c r="AU205" s="234" t="s">
        <v>83</v>
      </c>
      <c r="AV205" s="15" t="s">
        <v>81</v>
      </c>
      <c r="AW205" s="15" t="s">
        <v>34</v>
      </c>
      <c r="AX205" s="15" t="s">
        <v>73</v>
      </c>
      <c r="AY205" s="234" t="s">
        <v>172</v>
      </c>
    </row>
    <row r="206" spans="1:65" s="15" customFormat="1">
      <c r="B206" s="225"/>
      <c r="C206" s="226"/>
      <c r="D206" s="204" t="s">
        <v>180</v>
      </c>
      <c r="E206" s="227" t="s">
        <v>21</v>
      </c>
      <c r="F206" s="228" t="s">
        <v>297</v>
      </c>
      <c r="G206" s="226"/>
      <c r="H206" s="227" t="s">
        <v>21</v>
      </c>
      <c r="I206" s="229"/>
      <c r="J206" s="226"/>
      <c r="K206" s="226"/>
      <c r="L206" s="230"/>
      <c r="M206" s="231"/>
      <c r="N206" s="232"/>
      <c r="O206" s="232"/>
      <c r="P206" s="232"/>
      <c r="Q206" s="232"/>
      <c r="R206" s="232"/>
      <c r="S206" s="232"/>
      <c r="T206" s="233"/>
      <c r="AT206" s="234" t="s">
        <v>180</v>
      </c>
      <c r="AU206" s="234" t="s">
        <v>83</v>
      </c>
      <c r="AV206" s="15" t="s">
        <v>81</v>
      </c>
      <c r="AW206" s="15" t="s">
        <v>34</v>
      </c>
      <c r="AX206" s="15" t="s">
        <v>73</v>
      </c>
      <c r="AY206" s="234" t="s">
        <v>172</v>
      </c>
    </row>
    <row r="207" spans="1:65" s="13" customFormat="1">
      <c r="B207" s="202"/>
      <c r="C207" s="203"/>
      <c r="D207" s="204" t="s">
        <v>180</v>
      </c>
      <c r="E207" s="205" t="s">
        <v>21</v>
      </c>
      <c r="F207" s="206" t="s">
        <v>352</v>
      </c>
      <c r="G207" s="203"/>
      <c r="H207" s="207">
        <v>5.4249999999999998</v>
      </c>
      <c r="I207" s="208"/>
      <c r="J207" s="203"/>
      <c r="K207" s="203"/>
      <c r="L207" s="209"/>
      <c r="M207" s="210"/>
      <c r="N207" s="211"/>
      <c r="O207" s="211"/>
      <c r="P207" s="211"/>
      <c r="Q207" s="211"/>
      <c r="R207" s="211"/>
      <c r="S207" s="211"/>
      <c r="T207" s="212"/>
      <c r="AT207" s="213" t="s">
        <v>180</v>
      </c>
      <c r="AU207" s="213" t="s">
        <v>83</v>
      </c>
      <c r="AV207" s="13" t="s">
        <v>83</v>
      </c>
      <c r="AW207" s="13" t="s">
        <v>34</v>
      </c>
      <c r="AX207" s="13" t="s">
        <v>73</v>
      </c>
      <c r="AY207" s="213" t="s">
        <v>172</v>
      </c>
    </row>
    <row r="208" spans="1:65" s="13" customFormat="1">
      <c r="B208" s="202"/>
      <c r="C208" s="203"/>
      <c r="D208" s="204" t="s">
        <v>180</v>
      </c>
      <c r="E208" s="205" t="s">
        <v>21</v>
      </c>
      <c r="F208" s="206" t="s">
        <v>353</v>
      </c>
      <c r="G208" s="203"/>
      <c r="H208" s="207">
        <v>180.63399999999999</v>
      </c>
      <c r="I208" s="208"/>
      <c r="J208" s="203"/>
      <c r="K208" s="203"/>
      <c r="L208" s="209"/>
      <c r="M208" s="210"/>
      <c r="N208" s="211"/>
      <c r="O208" s="211"/>
      <c r="P208" s="211"/>
      <c r="Q208" s="211"/>
      <c r="R208" s="211"/>
      <c r="S208" s="211"/>
      <c r="T208" s="212"/>
      <c r="AT208" s="213" t="s">
        <v>180</v>
      </c>
      <c r="AU208" s="213" t="s">
        <v>83</v>
      </c>
      <c r="AV208" s="13" t="s">
        <v>83</v>
      </c>
      <c r="AW208" s="13" t="s">
        <v>34</v>
      </c>
      <c r="AX208" s="13" t="s">
        <v>73</v>
      </c>
      <c r="AY208" s="213" t="s">
        <v>172</v>
      </c>
    </row>
    <row r="209" spans="1:65" s="13" customFormat="1">
      <c r="B209" s="202"/>
      <c r="C209" s="203"/>
      <c r="D209" s="204" t="s">
        <v>180</v>
      </c>
      <c r="E209" s="205" t="s">
        <v>21</v>
      </c>
      <c r="F209" s="206" t="s">
        <v>354</v>
      </c>
      <c r="G209" s="203"/>
      <c r="H209" s="207">
        <v>243.90100000000001</v>
      </c>
      <c r="I209" s="208"/>
      <c r="J209" s="203"/>
      <c r="K209" s="203"/>
      <c r="L209" s="209"/>
      <c r="M209" s="210"/>
      <c r="N209" s="211"/>
      <c r="O209" s="211"/>
      <c r="P209" s="211"/>
      <c r="Q209" s="211"/>
      <c r="R209" s="211"/>
      <c r="S209" s="211"/>
      <c r="T209" s="212"/>
      <c r="AT209" s="213" t="s">
        <v>180</v>
      </c>
      <c r="AU209" s="213" t="s">
        <v>83</v>
      </c>
      <c r="AV209" s="13" t="s">
        <v>83</v>
      </c>
      <c r="AW209" s="13" t="s">
        <v>34</v>
      </c>
      <c r="AX209" s="13" t="s">
        <v>73</v>
      </c>
      <c r="AY209" s="213" t="s">
        <v>172</v>
      </c>
    </row>
    <row r="210" spans="1:65" s="13" customFormat="1">
      <c r="B210" s="202"/>
      <c r="C210" s="203"/>
      <c r="D210" s="204" t="s">
        <v>180</v>
      </c>
      <c r="E210" s="205" t="s">
        <v>21</v>
      </c>
      <c r="F210" s="206" t="s">
        <v>355</v>
      </c>
      <c r="G210" s="203"/>
      <c r="H210" s="207">
        <v>149.47200000000001</v>
      </c>
      <c r="I210" s="208"/>
      <c r="J210" s="203"/>
      <c r="K210" s="203"/>
      <c r="L210" s="209"/>
      <c r="M210" s="210"/>
      <c r="N210" s="211"/>
      <c r="O210" s="211"/>
      <c r="P210" s="211"/>
      <c r="Q210" s="211"/>
      <c r="R210" s="211"/>
      <c r="S210" s="211"/>
      <c r="T210" s="212"/>
      <c r="AT210" s="213" t="s">
        <v>180</v>
      </c>
      <c r="AU210" s="213" t="s">
        <v>83</v>
      </c>
      <c r="AV210" s="13" t="s">
        <v>83</v>
      </c>
      <c r="AW210" s="13" t="s">
        <v>34</v>
      </c>
      <c r="AX210" s="13" t="s">
        <v>73</v>
      </c>
      <c r="AY210" s="213" t="s">
        <v>172</v>
      </c>
    </row>
    <row r="211" spans="1:65" s="13" customFormat="1">
      <c r="B211" s="202"/>
      <c r="C211" s="203"/>
      <c r="D211" s="204" t="s">
        <v>180</v>
      </c>
      <c r="E211" s="205" t="s">
        <v>21</v>
      </c>
      <c r="F211" s="206" t="s">
        <v>356</v>
      </c>
      <c r="G211" s="203"/>
      <c r="H211" s="207">
        <v>470.50099999999998</v>
      </c>
      <c r="I211" s="208"/>
      <c r="J211" s="203"/>
      <c r="K211" s="203"/>
      <c r="L211" s="209"/>
      <c r="M211" s="210"/>
      <c r="N211" s="211"/>
      <c r="O211" s="211"/>
      <c r="P211" s="211"/>
      <c r="Q211" s="211"/>
      <c r="R211" s="211"/>
      <c r="S211" s="211"/>
      <c r="T211" s="212"/>
      <c r="AT211" s="213" t="s">
        <v>180</v>
      </c>
      <c r="AU211" s="213" t="s">
        <v>83</v>
      </c>
      <c r="AV211" s="13" t="s">
        <v>83</v>
      </c>
      <c r="AW211" s="13" t="s">
        <v>34</v>
      </c>
      <c r="AX211" s="13" t="s">
        <v>73</v>
      </c>
      <c r="AY211" s="213" t="s">
        <v>172</v>
      </c>
    </row>
    <row r="212" spans="1:65" s="13" customFormat="1">
      <c r="B212" s="202"/>
      <c r="C212" s="203"/>
      <c r="D212" s="204" t="s">
        <v>180</v>
      </c>
      <c r="E212" s="205" t="s">
        <v>21</v>
      </c>
      <c r="F212" s="206" t="s">
        <v>357</v>
      </c>
      <c r="G212" s="203"/>
      <c r="H212" s="207">
        <v>329.33800000000002</v>
      </c>
      <c r="I212" s="208"/>
      <c r="J212" s="203"/>
      <c r="K212" s="203"/>
      <c r="L212" s="209"/>
      <c r="M212" s="210"/>
      <c r="N212" s="211"/>
      <c r="O212" s="211"/>
      <c r="P212" s="211"/>
      <c r="Q212" s="211"/>
      <c r="R212" s="211"/>
      <c r="S212" s="211"/>
      <c r="T212" s="212"/>
      <c r="AT212" s="213" t="s">
        <v>180</v>
      </c>
      <c r="AU212" s="213" t="s">
        <v>83</v>
      </c>
      <c r="AV212" s="13" t="s">
        <v>83</v>
      </c>
      <c r="AW212" s="13" t="s">
        <v>34</v>
      </c>
      <c r="AX212" s="13" t="s">
        <v>73</v>
      </c>
      <c r="AY212" s="213" t="s">
        <v>172</v>
      </c>
    </row>
    <row r="213" spans="1:65" s="13" customFormat="1">
      <c r="B213" s="202"/>
      <c r="C213" s="203"/>
      <c r="D213" s="204" t="s">
        <v>180</v>
      </c>
      <c r="E213" s="205" t="s">
        <v>21</v>
      </c>
      <c r="F213" s="206" t="s">
        <v>358</v>
      </c>
      <c r="G213" s="203"/>
      <c r="H213" s="207">
        <v>3942.2249999999999</v>
      </c>
      <c r="I213" s="208"/>
      <c r="J213" s="203"/>
      <c r="K213" s="203"/>
      <c r="L213" s="209"/>
      <c r="M213" s="210"/>
      <c r="N213" s="211"/>
      <c r="O213" s="211"/>
      <c r="P213" s="211"/>
      <c r="Q213" s="211"/>
      <c r="R213" s="211"/>
      <c r="S213" s="211"/>
      <c r="T213" s="212"/>
      <c r="AT213" s="213" t="s">
        <v>180</v>
      </c>
      <c r="AU213" s="213" t="s">
        <v>83</v>
      </c>
      <c r="AV213" s="13" t="s">
        <v>83</v>
      </c>
      <c r="AW213" s="13" t="s">
        <v>34</v>
      </c>
      <c r="AX213" s="13" t="s">
        <v>73</v>
      </c>
      <c r="AY213" s="213" t="s">
        <v>172</v>
      </c>
    </row>
    <row r="214" spans="1:65" s="13" customFormat="1">
      <c r="B214" s="202"/>
      <c r="C214" s="203"/>
      <c r="D214" s="204" t="s">
        <v>180</v>
      </c>
      <c r="E214" s="205" t="s">
        <v>21</v>
      </c>
      <c r="F214" s="206" t="s">
        <v>359</v>
      </c>
      <c r="G214" s="203"/>
      <c r="H214" s="207">
        <v>63.338000000000001</v>
      </c>
      <c r="I214" s="208"/>
      <c r="J214" s="203"/>
      <c r="K214" s="203"/>
      <c r="L214" s="209"/>
      <c r="M214" s="210"/>
      <c r="N214" s="211"/>
      <c r="O214" s="211"/>
      <c r="P214" s="211"/>
      <c r="Q214" s="211"/>
      <c r="R214" s="211"/>
      <c r="S214" s="211"/>
      <c r="T214" s="212"/>
      <c r="AT214" s="213" t="s">
        <v>180</v>
      </c>
      <c r="AU214" s="213" t="s">
        <v>83</v>
      </c>
      <c r="AV214" s="13" t="s">
        <v>83</v>
      </c>
      <c r="AW214" s="13" t="s">
        <v>34</v>
      </c>
      <c r="AX214" s="13" t="s">
        <v>73</v>
      </c>
      <c r="AY214" s="213" t="s">
        <v>172</v>
      </c>
    </row>
    <row r="215" spans="1:65" s="13" customFormat="1">
      <c r="B215" s="202"/>
      <c r="C215" s="203"/>
      <c r="D215" s="204" t="s">
        <v>180</v>
      </c>
      <c r="E215" s="205" t="s">
        <v>21</v>
      </c>
      <c r="F215" s="206" t="s">
        <v>360</v>
      </c>
      <c r="G215" s="203"/>
      <c r="H215" s="207">
        <v>63.472999999999999</v>
      </c>
      <c r="I215" s="208"/>
      <c r="J215" s="203"/>
      <c r="K215" s="203"/>
      <c r="L215" s="209"/>
      <c r="M215" s="210"/>
      <c r="N215" s="211"/>
      <c r="O215" s="211"/>
      <c r="P215" s="211"/>
      <c r="Q215" s="211"/>
      <c r="R215" s="211"/>
      <c r="S215" s="211"/>
      <c r="T215" s="212"/>
      <c r="AT215" s="213" t="s">
        <v>180</v>
      </c>
      <c r="AU215" s="213" t="s">
        <v>83</v>
      </c>
      <c r="AV215" s="13" t="s">
        <v>83</v>
      </c>
      <c r="AW215" s="13" t="s">
        <v>34</v>
      </c>
      <c r="AX215" s="13" t="s">
        <v>73</v>
      </c>
      <c r="AY215" s="213" t="s">
        <v>172</v>
      </c>
    </row>
    <row r="216" spans="1:65" s="13" customFormat="1">
      <c r="B216" s="202"/>
      <c r="C216" s="203"/>
      <c r="D216" s="204" t="s">
        <v>180</v>
      </c>
      <c r="E216" s="205" t="s">
        <v>21</v>
      </c>
      <c r="F216" s="206" t="s">
        <v>361</v>
      </c>
      <c r="G216" s="203"/>
      <c r="H216" s="207">
        <v>27.91</v>
      </c>
      <c r="I216" s="208"/>
      <c r="J216" s="203"/>
      <c r="K216" s="203"/>
      <c r="L216" s="209"/>
      <c r="M216" s="210"/>
      <c r="N216" s="211"/>
      <c r="O216" s="211"/>
      <c r="P216" s="211"/>
      <c r="Q216" s="211"/>
      <c r="R216" s="211"/>
      <c r="S216" s="211"/>
      <c r="T216" s="212"/>
      <c r="AT216" s="213" t="s">
        <v>180</v>
      </c>
      <c r="AU216" s="213" t="s">
        <v>83</v>
      </c>
      <c r="AV216" s="13" t="s">
        <v>83</v>
      </c>
      <c r="AW216" s="13" t="s">
        <v>34</v>
      </c>
      <c r="AX216" s="13" t="s">
        <v>73</v>
      </c>
      <c r="AY216" s="213" t="s">
        <v>172</v>
      </c>
    </row>
    <row r="217" spans="1:65" s="13" customFormat="1">
      <c r="B217" s="202"/>
      <c r="C217" s="203"/>
      <c r="D217" s="204" t="s">
        <v>180</v>
      </c>
      <c r="E217" s="205" t="s">
        <v>21</v>
      </c>
      <c r="F217" s="206" t="s">
        <v>362</v>
      </c>
      <c r="G217" s="203"/>
      <c r="H217" s="207">
        <v>31.507000000000001</v>
      </c>
      <c r="I217" s="208"/>
      <c r="J217" s="203"/>
      <c r="K217" s="203"/>
      <c r="L217" s="209"/>
      <c r="M217" s="210"/>
      <c r="N217" s="211"/>
      <c r="O217" s="211"/>
      <c r="P217" s="211"/>
      <c r="Q217" s="211"/>
      <c r="R217" s="211"/>
      <c r="S217" s="211"/>
      <c r="T217" s="212"/>
      <c r="AT217" s="213" t="s">
        <v>180</v>
      </c>
      <c r="AU217" s="213" t="s">
        <v>83</v>
      </c>
      <c r="AV217" s="13" t="s">
        <v>83</v>
      </c>
      <c r="AW217" s="13" t="s">
        <v>34</v>
      </c>
      <c r="AX217" s="13" t="s">
        <v>73</v>
      </c>
      <c r="AY217" s="213" t="s">
        <v>172</v>
      </c>
    </row>
    <row r="218" spans="1:65" s="13" customFormat="1">
      <c r="B218" s="202"/>
      <c r="C218" s="203"/>
      <c r="D218" s="204" t="s">
        <v>180</v>
      </c>
      <c r="E218" s="205" t="s">
        <v>21</v>
      </c>
      <c r="F218" s="206" t="s">
        <v>363</v>
      </c>
      <c r="G218" s="203"/>
      <c r="H218" s="207">
        <v>26.765000000000001</v>
      </c>
      <c r="I218" s="208"/>
      <c r="J218" s="203"/>
      <c r="K218" s="203"/>
      <c r="L218" s="209"/>
      <c r="M218" s="210"/>
      <c r="N218" s="211"/>
      <c r="O218" s="211"/>
      <c r="P218" s="211"/>
      <c r="Q218" s="211"/>
      <c r="R218" s="211"/>
      <c r="S218" s="211"/>
      <c r="T218" s="212"/>
      <c r="AT218" s="213" t="s">
        <v>180</v>
      </c>
      <c r="AU218" s="213" t="s">
        <v>83</v>
      </c>
      <c r="AV218" s="13" t="s">
        <v>83</v>
      </c>
      <c r="AW218" s="13" t="s">
        <v>34</v>
      </c>
      <c r="AX218" s="13" t="s">
        <v>73</v>
      </c>
      <c r="AY218" s="213" t="s">
        <v>172</v>
      </c>
    </row>
    <row r="219" spans="1:65" s="15" customFormat="1">
      <c r="B219" s="225"/>
      <c r="C219" s="226"/>
      <c r="D219" s="204" t="s">
        <v>180</v>
      </c>
      <c r="E219" s="227" t="s">
        <v>21</v>
      </c>
      <c r="F219" s="228" t="s">
        <v>277</v>
      </c>
      <c r="G219" s="226"/>
      <c r="H219" s="227" t="s">
        <v>21</v>
      </c>
      <c r="I219" s="229"/>
      <c r="J219" s="226"/>
      <c r="K219" s="226"/>
      <c r="L219" s="230"/>
      <c r="M219" s="231"/>
      <c r="N219" s="232"/>
      <c r="O219" s="232"/>
      <c r="P219" s="232"/>
      <c r="Q219" s="232"/>
      <c r="R219" s="232"/>
      <c r="S219" s="232"/>
      <c r="T219" s="233"/>
      <c r="AT219" s="234" t="s">
        <v>180</v>
      </c>
      <c r="AU219" s="234" t="s">
        <v>83</v>
      </c>
      <c r="AV219" s="15" t="s">
        <v>81</v>
      </c>
      <c r="AW219" s="15" t="s">
        <v>34</v>
      </c>
      <c r="AX219" s="15" t="s">
        <v>73</v>
      </c>
      <c r="AY219" s="234" t="s">
        <v>172</v>
      </c>
    </row>
    <row r="220" spans="1:65" s="13" customFormat="1">
      <c r="B220" s="202"/>
      <c r="C220" s="203"/>
      <c r="D220" s="204" t="s">
        <v>180</v>
      </c>
      <c r="E220" s="205" t="s">
        <v>21</v>
      </c>
      <c r="F220" s="206" t="s">
        <v>364</v>
      </c>
      <c r="G220" s="203"/>
      <c r="H220" s="207">
        <v>28</v>
      </c>
      <c r="I220" s="208"/>
      <c r="J220" s="203"/>
      <c r="K220" s="203"/>
      <c r="L220" s="209"/>
      <c r="M220" s="210"/>
      <c r="N220" s="211"/>
      <c r="O220" s="211"/>
      <c r="P220" s="211"/>
      <c r="Q220" s="211"/>
      <c r="R220" s="211"/>
      <c r="S220" s="211"/>
      <c r="T220" s="212"/>
      <c r="AT220" s="213" t="s">
        <v>180</v>
      </c>
      <c r="AU220" s="213" t="s">
        <v>83</v>
      </c>
      <c r="AV220" s="13" t="s">
        <v>83</v>
      </c>
      <c r="AW220" s="13" t="s">
        <v>34</v>
      </c>
      <c r="AX220" s="13" t="s">
        <v>73</v>
      </c>
      <c r="AY220" s="213" t="s">
        <v>172</v>
      </c>
    </row>
    <row r="221" spans="1:65" s="13" customFormat="1">
      <c r="B221" s="202"/>
      <c r="C221" s="203"/>
      <c r="D221" s="204" t="s">
        <v>180</v>
      </c>
      <c r="E221" s="205" t="s">
        <v>21</v>
      </c>
      <c r="F221" s="206" t="s">
        <v>365</v>
      </c>
      <c r="G221" s="203"/>
      <c r="H221" s="207">
        <v>12.2</v>
      </c>
      <c r="I221" s="208"/>
      <c r="J221" s="203"/>
      <c r="K221" s="203"/>
      <c r="L221" s="209"/>
      <c r="M221" s="210"/>
      <c r="N221" s="211"/>
      <c r="O221" s="211"/>
      <c r="P221" s="211"/>
      <c r="Q221" s="211"/>
      <c r="R221" s="211"/>
      <c r="S221" s="211"/>
      <c r="T221" s="212"/>
      <c r="AT221" s="213" t="s">
        <v>180</v>
      </c>
      <c r="AU221" s="213" t="s">
        <v>83</v>
      </c>
      <c r="AV221" s="13" t="s">
        <v>83</v>
      </c>
      <c r="AW221" s="13" t="s">
        <v>34</v>
      </c>
      <c r="AX221" s="13" t="s">
        <v>73</v>
      </c>
      <c r="AY221" s="213" t="s">
        <v>172</v>
      </c>
    </row>
    <row r="222" spans="1:65" s="14" customFormat="1">
      <c r="B222" s="214"/>
      <c r="C222" s="215"/>
      <c r="D222" s="204" t="s">
        <v>180</v>
      </c>
      <c r="E222" s="216" t="s">
        <v>124</v>
      </c>
      <c r="F222" s="217" t="s">
        <v>182</v>
      </c>
      <c r="G222" s="215"/>
      <c r="H222" s="218">
        <v>5574.6890000000003</v>
      </c>
      <c r="I222" s="219"/>
      <c r="J222" s="215"/>
      <c r="K222" s="215"/>
      <c r="L222" s="220"/>
      <c r="M222" s="221"/>
      <c r="N222" s="222"/>
      <c r="O222" s="222"/>
      <c r="P222" s="222"/>
      <c r="Q222" s="222"/>
      <c r="R222" s="222"/>
      <c r="S222" s="222"/>
      <c r="T222" s="223"/>
      <c r="AT222" s="224" t="s">
        <v>180</v>
      </c>
      <c r="AU222" s="224" t="s">
        <v>83</v>
      </c>
      <c r="AV222" s="14" t="s">
        <v>178</v>
      </c>
      <c r="AW222" s="14" t="s">
        <v>34</v>
      </c>
      <c r="AX222" s="14" t="s">
        <v>81</v>
      </c>
      <c r="AY222" s="224" t="s">
        <v>172</v>
      </c>
    </row>
    <row r="223" spans="1:65" s="2" customFormat="1" ht="24" customHeight="1">
      <c r="A223" s="35"/>
      <c r="B223" s="36"/>
      <c r="C223" s="189" t="s">
        <v>366</v>
      </c>
      <c r="D223" s="189" t="s">
        <v>174</v>
      </c>
      <c r="E223" s="190" t="s">
        <v>367</v>
      </c>
      <c r="F223" s="191" t="s">
        <v>368</v>
      </c>
      <c r="G223" s="192" t="s">
        <v>125</v>
      </c>
      <c r="H223" s="193">
        <v>299.44900000000001</v>
      </c>
      <c r="I223" s="194"/>
      <c r="J223" s="195">
        <f>ROUND(I223*H223,2)</f>
        <v>0</v>
      </c>
      <c r="K223" s="191" t="s">
        <v>177</v>
      </c>
      <c r="L223" s="40"/>
      <c r="M223" s="196" t="s">
        <v>21</v>
      </c>
      <c r="N223" s="197" t="s">
        <v>44</v>
      </c>
      <c r="O223" s="65"/>
      <c r="P223" s="198">
        <f>O223*H223</f>
        <v>0</v>
      </c>
      <c r="Q223" s="198">
        <v>8.4999999999999995E-4</v>
      </c>
      <c r="R223" s="198">
        <f>Q223*H223</f>
        <v>0.25453165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178</v>
      </c>
      <c r="AT223" s="200" t="s">
        <v>174</v>
      </c>
      <c r="AU223" s="200" t="s">
        <v>83</v>
      </c>
      <c r="AY223" s="18" t="s">
        <v>172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81</v>
      </c>
      <c r="BK223" s="201">
        <f>ROUND(I223*H223,2)</f>
        <v>0</v>
      </c>
      <c r="BL223" s="18" t="s">
        <v>178</v>
      </c>
      <c r="BM223" s="200" t="s">
        <v>369</v>
      </c>
    </row>
    <row r="224" spans="1:65" s="13" customFormat="1">
      <c r="B224" s="202"/>
      <c r="C224" s="203"/>
      <c r="D224" s="204" t="s">
        <v>180</v>
      </c>
      <c r="E224" s="205" t="s">
        <v>21</v>
      </c>
      <c r="F224" s="206" t="s">
        <v>370</v>
      </c>
      <c r="G224" s="203"/>
      <c r="H224" s="207">
        <v>53.765999999999998</v>
      </c>
      <c r="I224" s="208"/>
      <c r="J224" s="203"/>
      <c r="K224" s="203"/>
      <c r="L224" s="209"/>
      <c r="M224" s="210"/>
      <c r="N224" s="211"/>
      <c r="O224" s="211"/>
      <c r="P224" s="211"/>
      <c r="Q224" s="211"/>
      <c r="R224" s="211"/>
      <c r="S224" s="211"/>
      <c r="T224" s="212"/>
      <c r="AT224" s="213" t="s">
        <v>180</v>
      </c>
      <c r="AU224" s="213" t="s">
        <v>83</v>
      </c>
      <c r="AV224" s="13" t="s">
        <v>83</v>
      </c>
      <c r="AW224" s="13" t="s">
        <v>34</v>
      </c>
      <c r="AX224" s="13" t="s">
        <v>73</v>
      </c>
      <c r="AY224" s="213" t="s">
        <v>172</v>
      </c>
    </row>
    <row r="225" spans="1:65" s="13" customFormat="1">
      <c r="B225" s="202"/>
      <c r="C225" s="203"/>
      <c r="D225" s="204" t="s">
        <v>180</v>
      </c>
      <c r="E225" s="205" t="s">
        <v>21</v>
      </c>
      <c r="F225" s="206" t="s">
        <v>371</v>
      </c>
      <c r="G225" s="203"/>
      <c r="H225" s="207">
        <v>245.68299999999999</v>
      </c>
      <c r="I225" s="208"/>
      <c r="J225" s="203"/>
      <c r="K225" s="203"/>
      <c r="L225" s="209"/>
      <c r="M225" s="210"/>
      <c r="N225" s="211"/>
      <c r="O225" s="211"/>
      <c r="P225" s="211"/>
      <c r="Q225" s="211"/>
      <c r="R225" s="211"/>
      <c r="S225" s="211"/>
      <c r="T225" s="212"/>
      <c r="AT225" s="213" t="s">
        <v>180</v>
      </c>
      <c r="AU225" s="213" t="s">
        <v>83</v>
      </c>
      <c r="AV225" s="13" t="s">
        <v>83</v>
      </c>
      <c r="AW225" s="13" t="s">
        <v>34</v>
      </c>
      <c r="AX225" s="13" t="s">
        <v>73</v>
      </c>
      <c r="AY225" s="213" t="s">
        <v>172</v>
      </c>
    </row>
    <row r="226" spans="1:65" s="14" customFormat="1">
      <c r="B226" s="214"/>
      <c r="C226" s="215"/>
      <c r="D226" s="204" t="s">
        <v>180</v>
      </c>
      <c r="E226" s="216" t="s">
        <v>127</v>
      </c>
      <c r="F226" s="217" t="s">
        <v>182</v>
      </c>
      <c r="G226" s="215"/>
      <c r="H226" s="218">
        <v>299.44900000000001</v>
      </c>
      <c r="I226" s="219"/>
      <c r="J226" s="215"/>
      <c r="K226" s="215"/>
      <c r="L226" s="220"/>
      <c r="M226" s="221"/>
      <c r="N226" s="222"/>
      <c r="O226" s="222"/>
      <c r="P226" s="222"/>
      <c r="Q226" s="222"/>
      <c r="R226" s="222"/>
      <c r="S226" s="222"/>
      <c r="T226" s="223"/>
      <c r="AT226" s="224" t="s">
        <v>180</v>
      </c>
      <c r="AU226" s="224" t="s">
        <v>83</v>
      </c>
      <c r="AV226" s="14" t="s">
        <v>178</v>
      </c>
      <c r="AW226" s="14" t="s">
        <v>34</v>
      </c>
      <c r="AX226" s="14" t="s">
        <v>81</v>
      </c>
      <c r="AY226" s="224" t="s">
        <v>172</v>
      </c>
    </row>
    <row r="227" spans="1:65" s="2" customFormat="1" ht="24" customHeight="1">
      <c r="A227" s="35"/>
      <c r="B227" s="36"/>
      <c r="C227" s="189" t="s">
        <v>372</v>
      </c>
      <c r="D227" s="189" t="s">
        <v>174</v>
      </c>
      <c r="E227" s="190" t="s">
        <v>373</v>
      </c>
      <c r="F227" s="191" t="s">
        <v>374</v>
      </c>
      <c r="G227" s="192" t="s">
        <v>125</v>
      </c>
      <c r="H227" s="193">
        <v>5574.6890000000003</v>
      </c>
      <c r="I227" s="194"/>
      <c r="J227" s="195">
        <f>ROUND(I227*H227,2)</f>
        <v>0</v>
      </c>
      <c r="K227" s="191" t="s">
        <v>177</v>
      </c>
      <c r="L227" s="40"/>
      <c r="M227" s="196" t="s">
        <v>21</v>
      </c>
      <c r="N227" s="197" t="s">
        <v>44</v>
      </c>
      <c r="O227" s="65"/>
      <c r="P227" s="198">
        <f>O227*H227</f>
        <v>0</v>
      </c>
      <c r="Q227" s="198">
        <v>0</v>
      </c>
      <c r="R227" s="198">
        <f>Q227*H227</f>
        <v>0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178</v>
      </c>
      <c r="AT227" s="200" t="s">
        <v>174</v>
      </c>
      <c r="AU227" s="200" t="s">
        <v>83</v>
      </c>
      <c r="AY227" s="18" t="s">
        <v>172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8" t="s">
        <v>81</v>
      </c>
      <c r="BK227" s="201">
        <f>ROUND(I227*H227,2)</f>
        <v>0</v>
      </c>
      <c r="BL227" s="18" t="s">
        <v>178</v>
      </c>
      <c r="BM227" s="200" t="s">
        <v>375</v>
      </c>
    </row>
    <row r="228" spans="1:65" s="13" customFormat="1">
      <c r="B228" s="202"/>
      <c r="C228" s="203"/>
      <c r="D228" s="204" t="s">
        <v>180</v>
      </c>
      <c r="E228" s="205" t="s">
        <v>21</v>
      </c>
      <c r="F228" s="206" t="s">
        <v>124</v>
      </c>
      <c r="G228" s="203"/>
      <c r="H228" s="207">
        <v>5574.6890000000003</v>
      </c>
      <c r="I228" s="208"/>
      <c r="J228" s="203"/>
      <c r="K228" s="203"/>
      <c r="L228" s="209"/>
      <c r="M228" s="210"/>
      <c r="N228" s="211"/>
      <c r="O228" s="211"/>
      <c r="P228" s="211"/>
      <c r="Q228" s="211"/>
      <c r="R228" s="211"/>
      <c r="S228" s="211"/>
      <c r="T228" s="212"/>
      <c r="AT228" s="213" t="s">
        <v>180</v>
      </c>
      <c r="AU228" s="213" t="s">
        <v>83</v>
      </c>
      <c r="AV228" s="13" t="s">
        <v>83</v>
      </c>
      <c r="AW228" s="13" t="s">
        <v>34</v>
      </c>
      <c r="AX228" s="13" t="s">
        <v>73</v>
      </c>
      <c r="AY228" s="213" t="s">
        <v>172</v>
      </c>
    </row>
    <row r="229" spans="1:65" s="14" customFormat="1">
      <c r="B229" s="214"/>
      <c r="C229" s="215"/>
      <c r="D229" s="204" t="s">
        <v>180</v>
      </c>
      <c r="E229" s="216" t="s">
        <v>21</v>
      </c>
      <c r="F229" s="217" t="s">
        <v>182</v>
      </c>
      <c r="G229" s="215"/>
      <c r="H229" s="218">
        <v>5574.6890000000003</v>
      </c>
      <c r="I229" s="219"/>
      <c r="J229" s="215"/>
      <c r="K229" s="215"/>
      <c r="L229" s="220"/>
      <c r="M229" s="221"/>
      <c r="N229" s="222"/>
      <c r="O229" s="222"/>
      <c r="P229" s="222"/>
      <c r="Q229" s="222"/>
      <c r="R229" s="222"/>
      <c r="S229" s="222"/>
      <c r="T229" s="223"/>
      <c r="AT229" s="224" t="s">
        <v>180</v>
      </c>
      <c r="AU229" s="224" t="s">
        <v>83</v>
      </c>
      <c r="AV229" s="14" t="s">
        <v>178</v>
      </c>
      <c r="AW229" s="14" t="s">
        <v>34</v>
      </c>
      <c r="AX229" s="14" t="s">
        <v>81</v>
      </c>
      <c r="AY229" s="224" t="s">
        <v>172</v>
      </c>
    </row>
    <row r="230" spans="1:65" s="2" customFormat="1" ht="24" customHeight="1">
      <c r="A230" s="35"/>
      <c r="B230" s="36"/>
      <c r="C230" s="189" t="s">
        <v>376</v>
      </c>
      <c r="D230" s="189" t="s">
        <v>174</v>
      </c>
      <c r="E230" s="190" t="s">
        <v>377</v>
      </c>
      <c r="F230" s="191" t="s">
        <v>378</v>
      </c>
      <c r="G230" s="192" t="s">
        <v>125</v>
      </c>
      <c r="H230" s="193">
        <v>299.44900000000001</v>
      </c>
      <c r="I230" s="194"/>
      <c r="J230" s="195">
        <f>ROUND(I230*H230,2)</f>
        <v>0</v>
      </c>
      <c r="K230" s="191" t="s">
        <v>177</v>
      </c>
      <c r="L230" s="40"/>
      <c r="M230" s="196" t="s">
        <v>21</v>
      </c>
      <c r="N230" s="197" t="s">
        <v>44</v>
      </c>
      <c r="O230" s="65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178</v>
      </c>
      <c r="AT230" s="200" t="s">
        <v>174</v>
      </c>
      <c r="AU230" s="200" t="s">
        <v>83</v>
      </c>
      <c r="AY230" s="18" t="s">
        <v>172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18" t="s">
        <v>81</v>
      </c>
      <c r="BK230" s="201">
        <f>ROUND(I230*H230,2)</f>
        <v>0</v>
      </c>
      <c r="BL230" s="18" t="s">
        <v>178</v>
      </c>
      <c r="BM230" s="200" t="s">
        <v>379</v>
      </c>
    </row>
    <row r="231" spans="1:65" s="13" customFormat="1">
      <c r="B231" s="202"/>
      <c r="C231" s="203"/>
      <c r="D231" s="204" t="s">
        <v>180</v>
      </c>
      <c r="E231" s="205" t="s">
        <v>21</v>
      </c>
      <c r="F231" s="206" t="s">
        <v>127</v>
      </c>
      <c r="G231" s="203"/>
      <c r="H231" s="207">
        <v>299.44900000000001</v>
      </c>
      <c r="I231" s="208"/>
      <c r="J231" s="203"/>
      <c r="K231" s="203"/>
      <c r="L231" s="209"/>
      <c r="M231" s="210"/>
      <c r="N231" s="211"/>
      <c r="O231" s="211"/>
      <c r="P231" s="211"/>
      <c r="Q231" s="211"/>
      <c r="R231" s="211"/>
      <c r="S231" s="211"/>
      <c r="T231" s="212"/>
      <c r="AT231" s="213" t="s">
        <v>180</v>
      </c>
      <c r="AU231" s="213" t="s">
        <v>83</v>
      </c>
      <c r="AV231" s="13" t="s">
        <v>83</v>
      </c>
      <c r="AW231" s="13" t="s">
        <v>34</v>
      </c>
      <c r="AX231" s="13" t="s">
        <v>73</v>
      </c>
      <c r="AY231" s="213" t="s">
        <v>172</v>
      </c>
    </row>
    <row r="232" spans="1:65" s="14" customFormat="1">
      <c r="B232" s="214"/>
      <c r="C232" s="215"/>
      <c r="D232" s="204" t="s">
        <v>180</v>
      </c>
      <c r="E232" s="216" t="s">
        <v>21</v>
      </c>
      <c r="F232" s="217" t="s">
        <v>182</v>
      </c>
      <c r="G232" s="215"/>
      <c r="H232" s="218">
        <v>299.44900000000001</v>
      </c>
      <c r="I232" s="219"/>
      <c r="J232" s="215"/>
      <c r="K232" s="215"/>
      <c r="L232" s="220"/>
      <c r="M232" s="221"/>
      <c r="N232" s="222"/>
      <c r="O232" s="222"/>
      <c r="P232" s="222"/>
      <c r="Q232" s="222"/>
      <c r="R232" s="222"/>
      <c r="S232" s="222"/>
      <c r="T232" s="223"/>
      <c r="AT232" s="224" t="s">
        <v>180</v>
      </c>
      <c r="AU232" s="224" t="s">
        <v>83</v>
      </c>
      <c r="AV232" s="14" t="s">
        <v>178</v>
      </c>
      <c r="AW232" s="14" t="s">
        <v>34</v>
      </c>
      <c r="AX232" s="14" t="s">
        <v>81</v>
      </c>
      <c r="AY232" s="224" t="s">
        <v>172</v>
      </c>
    </row>
    <row r="233" spans="1:65" s="2" customFormat="1" ht="24" customHeight="1">
      <c r="A233" s="35"/>
      <c r="B233" s="36"/>
      <c r="C233" s="189" t="s">
        <v>380</v>
      </c>
      <c r="D233" s="189" t="s">
        <v>174</v>
      </c>
      <c r="E233" s="190" t="s">
        <v>381</v>
      </c>
      <c r="F233" s="191" t="s">
        <v>382</v>
      </c>
      <c r="G233" s="192" t="s">
        <v>115</v>
      </c>
      <c r="H233" s="193">
        <v>2405.1010000000001</v>
      </c>
      <c r="I233" s="194"/>
      <c r="J233" s="195">
        <f>ROUND(I233*H233,2)</f>
        <v>0</v>
      </c>
      <c r="K233" s="191" t="s">
        <v>177</v>
      </c>
      <c r="L233" s="40"/>
      <c r="M233" s="196" t="s">
        <v>21</v>
      </c>
      <c r="N233" s="197" t="s">
        <v>44</v>
      </c>
      <c r="O233" s="65"/>
      <c r="P233" s="198">
        <f>O233*H233</f>
        <v>0</v>
      </c>
      <c r="Q233" s="198">
        <v>0</v>
      </c>
      <c r="R233" s="198">
        <f>Q233*H233</f>
        <v>0</v>
      </c>
      <c r="S233" s="198">
        <v>0</v>
      </c>
      <c r="T233" s="199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0" t="s">
        <v>178</v>
      </c>
      <c r="AT233" s="200" t="s">
        <v>174</v>
      </c>
      <c r="AU233" s="200" t="s">
        <v>83</v>
      </c>
      <c r="AY233" s="18" t="s">
        <v>172</v>
      </c>
      <c r="BE233" s="201">
        <f>IF(N233="základní",J233,0)</f>
        <v>0</v>
      </c>
      <c r="BF233" s="201">
        <f>IF(N233="snížená",J233,0)</f>
        <v>0</v>
      </c>
      <c r="BG233" s="201">
        <f>IF(N233="zákl. přenesená",J233,0)</f>
        <v>0</v>
      </c>
      <c r="BH233" s="201">
        <f>IF(N233="sníž. přenesená",J233,0)</f>
        <v>0</v>
      </c>
      <c r="BI233" s="201">
        <f>IF(N233="nulová",J233,0)</f>
        <v>0</v>
      </c>
      <c r="BJ233" s="18" t="s">
        <v>81</v>
      </c>
      <c r="BK233" s="201">
        <f>ROUND(I233*H233,2)</f>
        <v>0</v>
      </c>
      <c r="BL233" s="18" t="s">
        <v>178</v>
      </c>
      <c r="BM233" s="200" t="s">
        <v>383</v>
      </c>
    </row>
    <row r="234" spans="1:65" s="13" customFormat="1">
      <c r="B234" s="202"/>
      <c r="C234" s="203"/>
      <c r="D234" s="204" t="s">
        <v>180</v>
      </c>
      <c r="E234" s="205" t="s">
        <v>21</v>
      </c>
      <c r="F234" s="206" t="s">
        <v>384</v>
      </c>
      <c r="G234" s="203"/>
      <c r="H234" s="207">
        <v>2405.1010000000001</v>
      </c>
      <c r="I234" s="208"/>
      <c r="J234" s="203"/>
      <c r="K234" s="203"/>
      <c r="L234" s="209"/>
      <c r="M234" s="210"/>
      <c r="N234" s="211"/>
      <c r="O234" s="211"/>
      <c r="P234" s="211"/>
      <c r="Q234" s="211"/>
      <c r="R234" s="211"/>
      <c r="S234" s="211"/>
      <c r="T234" s="212"/>
      <c r="AT234" s="213" t="s">
        <v>180</v>
      </c>
      <c r="AU234" s="213" t="s">
        <v>83</v>
      </c>
      <c r="AV234" s="13" t="s">
        <v>83</v>
      </c>
      <c r="AW234" s="13" t="s">
        <v>34</v>
      </c>
      <c r="AX234" s="13" t="s">
        <v>73</v>
      </c>
      <c r="AY234" s="213" t="s">
        <v>172</v>
      </c>
    </row>
    <row r="235" spans="1:65" s="14" customFormat="1">
      <c r="B235" s="214"/>
      <c r="C235" s="215"/>
      <c r="D235" s="204" t="s">
        <v>180</v>
      </c>
      <c r="E235" s="216" t="s">
        <v>21</v>
      </c>
      <c r="F235" s="217" t="s">
        <v>182</v>
      </c>
      <c r="G235" s="215"/>
      <c r="H235" s="218">
        <v>2405.1010000000001</v>
      </c>
      <c r="I235" s="219"/>
      <c r="J235" s="215"/>
      <c r="K235" s="215"/>
      <c r="L235" s="220"/>
      <c r="M235" s="221"/>
      <c r="N235" s="222"/>
      <c r="O235" s="222"/>
      <c r="P235" s="222"/>
      <c r="Q235" s="222"/>
      <c r="R235" s="222"/>
      <c r="S235" s="222"/>
      <c r="T235" s="223"/>
      <c r="AT235" s="224" t="s">
        <v>180</v>
      </c>
      <c r="AU235" s="224" t="s">
        <v>83</v>
      </c>
      <c r="AV235" s="14" t="s">
        <v>178</v>
      </c>
      <c r="AW235" s="14" t="s">
        <v>34</v>
      </c>
      <c r="AX235" s="14" t="s">
        <v>81</v>
      </c>
      <c r="AY235" s="224" t="s">
        <v>172</v>
      </c>
    </row>
    <row r="236" spans="1:65" s="2" customFormat="1" ht="24" customHeight="1">
      <c r="A236" s="35"/>
      <c r="B236" s="36"/>
      <c r="C236" s="189" t="s">
        <v>385</v>
      </c>
      <c r="D236" s="189" t="s">
        <v>174</v>
      </c>
      <c r="E236" s="190" t="s">
        <v>386</v>
      </c>
      <c r="F236" s="191" t="s">
        <v>387</v>
      </c>
      <c r="G236" s="192" t="s">
        <v>115</v>
      </c>
      <c r="H236" s="193">
        <v>6289.54</v>
      </c>
      <c r="I236" s="194"/>
      <c r="J236" s="195">
        <f>ROUND(I236*H236,2)</f>
        <v>0</v>
      </c>
      <c r="K236" s="191" t="s">
        <v>177</v>
      </c>
      <c r="L236" s="40"/>
      <c r="M236" s="196" t="s">
        <v>21</v>
      </c>
      <c r="N236" s="197" t="s">
        <v>44</v>
      </c>
      <c r="O236" s="65"/>
      <c r="P236" s="198">
        <f>O236*H236</f>
        <v>0</v>
      </c>
      <c r="Q236" s="198">
        <v>0</v>
      </c>
      <c r="R236" s="198">
        <f>Q236*H236</f>
        <v>0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178</v>
      </c>
      <c r="AT236" s="200" t="s">
        <v>174</v>
      </c>
      <c r="AU236" s="200" t="s">
        <v>83</v>
      </c>
      <c r="AY236" s="18" t="s">
        <v>172</v>
      </c>
      <c r="BE236" s="201">
        <f>IF(N236="základní",J236,0)</f>
        <v>0</v>
      </c>
      <c r="BF236" s="201">
        <f>IF(N236="snížená",J236,0)</f>
        <v>0</v>
      </c>
      <c r="BG236" s="201">
        <f>IF(N236="zákl. přenesená",J236,0)</f>
        <v>0</v>
      </c>
      <c r="BH236" s="201">
        <f>IF(N236="sníž. přenesená",J236,0)</f>
        <v>0</v>
      </c>
      <c r="BI236" s="201">
        <f>IF(N236="nulová",J236,0)</f>
        <v>0</v>
      </c>
      <c r="BJ236" s="18" t="s">
        <v>81</v>
      </c>
      <c r="BK236" s="201">
        <f>ROUND(I236*H236,2)</f>
        <v>0</v>
      </c>
      <c r="BL236" s="18" t="s">
        <v>178</v>
      </c>
      <c r="BM236" s="200" t="s">
        <v>388</v>
      </c>
    </row>
    <row r="237" spans="1:65" s="15" customFormat="1">
      <c r="B237" s="225"/>
      <c r="C237" s="226"/>
      <c r="D237" s="204" t="s">
        <v>180</v>
      </c>
      <c r="E237" s="227" t="s">
        <v>21</v>
      </c>
      <c r="F237" s="228" t="s">
        <v>389</v>
      </c>
      <c r="G237" s="226"/>
      <c r="H237" s="227" t="s">
        <v>21</v>
      </c>
      <c r="I237" s="229"/>
      <c r="J237" s="226"/>
      <c r="K237" s="226"/>
      <c r="L237" s="230"/>
      <c r="M237" s="231"/>
      <c r="N237" s="232"/>
      <c r="O237" s="232"/>
      <c r="P237" s="232"/>
      <c r="Q237" s="232"/>
      <c r="R237" s="232"/>
      <c r="S237" s="232"/>
      <c r="T237" s="233"/>
      <c r="AT237" s="234" t="s">
        <v>180</v>
      </c>
      <c r="AU237" s="234" t="s">
        <v>83</v>
      </c>
      <c r="AV237" s="15" t="s">
        <v>81</v>
      </c>
      <c r="AW237" s="15" t="s">
        <v>34</v>
      </c>
      <c r="AX237" s="15" t="s">
        <v>73</v>
      </c>
      <c r="AY237" s="234" t="s">
        <v>172</v>
      </c>
    </row>
    <row r="238" spans="1:65" s="15" customFormat="1">
      <c r="B238" s="225"/>
      <c r="C238" s="226"/>
      <c r="D238" s="204" t="s">
        <v>180</v>
      </c>
      <c r="E238" s="227" t="s">
        <v>21</v>
      </c>
      <c r="F238" s="228" t="s">
        <v>390</v>
      </c>
      <c r="G238" s="226"/>
      <c r="H238" s="227" t="s">
        <v>21</v>
      </c>
      <c r="I238" s="229"/>
      <c r="J238" s="226"/>
      <c r="K238" s="226"/>
      <c r="L238" s="230"/>
      <c r="M238" s="231"/>
      <c r="N238" s="232"/>
      <c r="O238" s="232"/>
      <c r="P238" s="232"/>
      <c r="Q238" s="232"/>
      <c r="R238" s="232"/>
      <c r="S238" s="232"/>
      <c r="T238" s="233"/>
      <c r="AT238" s="234" t="s">
        <v>180</v>
      </c>
      <c r="AU238" s="234" t="s">
        <v>83</v>
      </c>
      <c r="AV238" s="15" t="s">
        <v>81</v>
      </c>
      <c r="AW238" s="15" t="s">
        <v>34</v>
      </c>
      <c r="AX238" s="15" t="s">
        <v>73</v>
      </c>
      <c r="AY238" s="234" t="s">
        <v>172</v>
      </c>
    </row>
    <row r="239" spans="1:65" s="13" customFormat="1">
      <c r="B239" s="202"/>
      <c r="C239" s="203"/>
      <c r="D239" s="204" t="s">
        <v>180</v>
      </c>
      <c r="E239" s="205" t="s">
        <v>21</v>
      </c>
      <c r="F239" s="206" t="s">
        <v>391</v>
      </c>
      <c r="G239" s="203"/>
      <c r="H239" s="207">
        <v>1384.8789999999999</v>
      </c>
      <c r="I239" s="208"/>
      <c r="J239" s="203"/>
      <c r="K239" s="203"/>
      <c r="L239" s="209"/>
      <c r="M239" s="210"/>
      <c r="N239" s="211"/>
      <c r="O239" s="211"/>
      <c r="P239" s="211"/>
      <c r="Q239" s="211"/>
      <c r="R239" s="211"/>
      <c r="S239" s="211"/>
      <c r="T239" s="212"/>
      <c r="AT239" s="213" t="s">
        <v>180</v>
      </c>
      <c r="AU239" s="213" t="s">
        <v>83</v>
      </c>
      <c r="AV239" s="13" t="s">
        <v>83</v>
      </c>
      <c r="AW239" s="13" t="s">
        <v>34</v>
      </c>
      <c r="AX239" s="13" t="s">
        <v>73</v>
      </c>
      <c r="AY239" s="213" t="s">
        <v>172</v>
      </c>
    </row>
    <row r="240" spans="1:65" s="13" customFormat="1">
      <c r="B240" s="202"/>
      <c r="C240" s="203"/>
      <c r="D240" s="204" t="s">
        <v>180</v>
      </c>
      <c r="E240" s="205" t="s">
        <v>21</v>
      </c>
      <c r="F240" s="206" t="s">
        <v>392</v>
      </c>
      <c r="G240" s="203"/>
      <c r="H240" s="207">
        <v>3192</v>
      </c>
      <c r="I240" s="208"/>
      <c r="J240" s="203"/>
      <c r="K240" s="203"/>
      <c r="L240" s="209"/>
      <c r="M240" s="210"/>
      <c r="N240" s="211"/>
      <c r="O240" s="211"/>
      <c r="P240" s="211"/>
      <c r="Q240" s="211"/>
      <c r="R240" s="211"/>
      <c r="S240" s="211"/>
      <c r="T240" s="212"/>
      <c r="AT240" s="213" t="s">
        <v>180</v>
      </c>
      <c r="AU240" s="213" t="s">
        <v>83</v>
      </c>
      <c r="AV240" s="13" t="s">
        <v>83</v>
      </c>
      <c r="AW240" s="13" t="s">
        <v>34</v>
      </c>
      <c r="AX240" s="13" t="s">
        <v>73</v>
      </c>
      <c r="AY240" s="213" t="s">
        <v>172</v>
      </c>
    </row>
    <row r="241" spans="1:65" s="15" customFormat="1">
      <c r="B241" s="225"/>
      <c r="C241" s="226"/>
      <c r="D241" s="204" t="s">
        <v>180</v>
      </c>
      <c r="E241" s="227" t="s">
        <v>21</v>
      </c>
      <c r="F241" s="228" t="s">
        <v>140</v>
      </c>
      <c r="G241" s="226"/>
      <c r="H241" s="227" t="s">
        <v>21</v>
      </c>
      <c r="I241" s="229"/>
      <c r="J241" s="226"/>
      <c r="K241" s="226"/>
      <c r="L241" s="230"/>
      <c r="M241" s="231"/>
      <c r="N241" s="232"/>
      <c r="O241" s="232"/>
      <c r="P241" s="232"/>
      <c r="Q241" s="232"/>
      <c r="R241" s="232"/>
      <c r="S241" s="232"/>
      <c r="T241" s="233"/>
      <c r="AT241" s="234" t="s">
        <v>180</v>
      </c>
      <c r="AU241" s="234" t="s">
        <v>83</v>
      </c>
      <c r="AV241" s="15" t="s">
        <v>81</v>
      </c>
      <c r="AW241" s="15" t="s">
        <v>34</v>
      </c>
      <c r="AX241" s="15" t="s">
        <v>73</v>
      </c>
      <c r="AY241" s="234" t="s">
        <v>172</v>
      </c>
    </row>
    <row r="242" spans="1:65" s="13" customFormat="1">
      <c r="B242" s="202"/>
      <c r="C242" s="203"/>
      <c r="D242" s="204" t="s">
        <v>180</v>
      </c>
      <c r="E242" s="205" t="s">
        <v>21</v>
      </c>
      <c r="F242" s="206" t="s">
        <v>393</v>
      </c>
      <c r="G242" s="203"/>
      <c r="H242" s="207">
        <v>692.43899999999996</v>
      </c>
      <c r="I242" s="208"/>
      <c r="J242" s="203"/>
      <c r="K242" s="203"/>
      <c r="L242" s="209"/>
      <c r="M242" s="210"/>
      <c r="N242" s="211"/>
      <c r="O242" s="211"/>
      <c r="P242" s="211"/>
      <c r="Q242" s="211"/>
      <c r="R242" s="211"/>
      <c r="S242" s="211"/>
      <c r="T242" s="212"/>
      <c r="AT242" s="213" t="s">
        <v>180</v>
      </c>
      <c r="AU242" s="213" t="s">
        <v>83</v>
      </c>
      <c r="AV242" s="13" t="s">
        <v>83</v>
      </c>
      <c r="AW242" s="13" t="s">
        <v>34</v>
      </c>
      <c r="AX242" s="13" t="s">
        <v>73</v>
      </c>
      <c r="AY242" s="213" t="s">
        <v>172</v>
      </c>
    </row>
    <row r="243" spans="1:65" s="13" customFormat="1">
      <c r="B243" s="202"/>
      <c r="C243" s="203"/>
      <c r="D243" s="204" t="s">
        <v>180</v>
      </c>
      <c r="E243" s="205" t="s">
        <v>21</v>
      </c>
      <c r="F243" s="206" t="s">
        <v>394</v>
      </c>
      <c r="G243" s="203"/>
      <c r="H243" s="207">
        <v>1020.222</v>
      </c>
      <c r="I243" s="208"/>
      <c r="J243" s="203"/>
      <c r="K243" s="203"/>
      <c r="L243" s="209"/>
      <c r="M243" s="210"/>
      <c r="N243" s="211"/>
      <c r="O243" s="211"/>
      <c r="P243" s="211"/>
      <c r="Q243" s="211"/>
      <c r="R243" s="211"/>
      <c r="S243" s="211"/>
      <c r="T243" s="212"/>
      <c r="AT243" s="213" t="s">
        <v>180</v>
      </c>
      <c r="AU243" s="213" t="s">
        <v>83</v>
      </c>
      <c r="AV243" s="13" t="s">
        <v>83</v>
      </c>
      <c r="AW243" s="13" t="s">
        <v>34</v>
      </c>
      <c r="AX243" s="13" t="s">
        <v>73</v>
      </c>
      <c r="AY243" s="213" t="s">
        <v>172</v>
      </c>
    </row>
    <row r="244" spans="1:65" s="14" customFormat="1">
      <c r="B244" s="214"/>
      <c r="C244" s="215"/>
      <c r="D244" s="204" t="s">
        <v>180</v>
      </c>
      <c r="E244" s="216" t="s">
        <v>21</v>
      </c>
      <c r="F244" s="217" t="s">
        <v>182</v>
      </c>
      <c r="G244" s="215"/>
      <c r="H244" s="218">
        <v>6289.54</v>
      </c>
      <c r="I244" s="219"/>
      <c r="J244" s="215"/>
      <c r="K244" s="215"/>
      <c r="L244" s="220"/>
      <c r="M244" s="221"/>
      <c r="N244" s="222"/>
      <c r="O244" s="222"/>
      <c r="P244" s="222"/>
      <c r="Q244" s="222"/>
      <c r="R244" s="222"/>
      <c r="S244" s="222"/>
      <c r="T244" s="223"/>
      <c r="AT244" s="224" t="s">
        <v>180</v>
      </c>
      <c r="AU244" s="224" t="s">
        <v>83</v>
      </c>
      <c r="AV244" s="14" t="s">
        <v>178</v>
      </c>
      <c r="AW244" s="14" t="s">
        <v>34</v>
      </c>
      <c r="AX244" s="14" t="s">
        <v>81</v>
      </c>
      <c r="AY244" s="224" t="s">
        <v>172</v>
      </c>
    </row>
    <row r="245" spans="1:65" s="2" customFormat="1" ht="24" customHeight="1">
      <c r="A245" s="35"/>
      <c r="B245" s="36"/>
      <c r="C245" s="189" t="s">
        <v>395</v>
      </c>
      <c r="D245" s="189" t="s">
        <v>174</v>
      </c>
      <c r="E245" s="190" t="s">
        <v>396</v>
      </c>
      <c r="F245" s="191" t="s">
        <v>397</v>
      </c>
      <c r="G245" s="192" t="s">
        <v>115</v>
      </c>
      <c r="H245" s="193">
        <v>1712.662</v>
      </c>
      <c r="I245" s="194"/>
      <c r="J245" s="195">
        <f>ROUND(I245*H245,2)</f>
        <v>0</v>
      </c>
      <c r="K245" s="191" t="s">
        <v>177</v>
      </c>
      <c r="L245" s="40"/>
      <c r="M245" s="196" t="s">
        <v>21</v>
      </c>
      <c r="N245" s="197" t="s">
        <v>44</v>
      </c>
      <c r="O245" s="65"/>
      <c r="P245" s="198">
        <f>O245*H245</f>
        <v>0</v>
      </c>
      <c r="Q245" s="198">
        <v>0</v>
      </c>
      <c r="R245" s="198">
        <f>Q245*H245</f>
        <v>0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178</v>
      </c>
      <c r="AT245" s="200" t="s">
        <v>174</v>
      </c>
      <c r="AU245" s="200" t="s">
        <v>83</v>
      </c>
      <c r="AY245" s="18" t="s">
        <v>172</v>
      </c>
      <c r="BE245" s="201">
        <f>IF(N245="základní",J245,0)</f>
        <v>0</v>
      </c>
      <c r="BF245" s="201">
        <f>IF(N245="snížená",J245,0)</f>
        <v>0</v>
      </c>
      <c r="BG245" s="201">
        <f>IF(N245="zákl. přenesená",J245,0)</f>
        <v>0</v>
      </c>
      <c r="BH245" s="201">
        <f>IF(N245="sníž. přenesená",J245,0)</f>
        <v>0</v>
      </c>
      <c r="BI245" s="201">
        <f>IF(N245="nulová",J245,0)</f>
        <v>0</v>
      </c>
      <c r="BJ245" s="18" t="s">
        <v>81</v>
      </c>
      <c r="BK245" s="201">
        <f>ROUND(I245*H245,2)</f>
        <v>0</v>
      </c>
      <c r="BL245" s="18" t="s">
        <v>178</v>
      </c>
      <c r="BM245" s="200" t="s">
        <v>398</v>
      </c>
    </row>
    <row r="246" spans="1:65" s="15" customFormat="1">
      <c r="B246" s="225"/>
      <c r="C246" s="226"/>
      <c r="D246" s="204" t="s">
        <v>180</v>
      </c>
      <c r="E246" s="227" t="s">
        <v>21</v>
      </c>
      <c r="F246" s="228" t="s">
        <v>276</v>
      </c>
      <c r="G246" s="226"/>
      <c r="H246" s="227" t="s">
        <v>21</v>
      </c>
      <c r="I246" s="229"/>
      <c r="J246" s="226"/>
      <c r="K246" s="226"/>
      <c r="L246" s="230"/>
      <c r="M246" s="231"/>
      <c r="N246" s="232"/>
      <c r="O246" s="232"/>
      <c r="P246" s="232"/>
      <c r="Q246" s="232"/>
      <c r="R246" s="232"/>
      <c r="S246" s="232"/>
      <c r="T246" s="233"/>
      <c r="AT246" s="234" t="s">
        <v>180</v>
      </c>
      <c r="AU246" s="234" t="s">
        <v>83</v>
      </c>
      <c r="AV246" s="15" t="s">
        <v>81</v>
      </c>
      <c r="AW246" s="15" t="s">
        <v>34</v>
      </c>
      <c r="AX246" s="15" t="s">
        <v>73</v>
      </c>
      <c r="AY246" s="234" t="s">
        <v>172</v>
      </c>
    </row>
    <row r="247" spans="1:65" s="15" customFormat="1">
      <c r="B247" s="225"/>
      <c r="C247" s="226"/>
      <c r="D247" s="204" t="s">
        <v>180</v>
      </c>
      <c r="E247" s="227" t="s">
        <v>21</v>
      </c>
      <c r="F247" s="228" t="s">
        <v>399</v>
      </c>
      <c r="G247" s="226"/>
      <c r="H247" s="227" t="s">
        <v>21</v>
      </c>
      <c r="I247" s="229"/>
      <c r="J247" s="226"/>
      <c r="K247" s="226"/>
      <c r="L247" s="230"/>
      <c r="M247" s="231"/>
      <c r="N247" s="232"/>
      <c r="O247" s="232"/>
      <c r="P247" s="232"/>
      <c r="Q247" s="232"/>
      <c r="R247" s="232"/>
      <c r="S247" s="232"/>
      <c r="T247" s="233"/>
      <c r="AT247" s="234" t="s">
        <v>180</v>
      </c>
      <c r="AU247" s="234" t="s">
        <v>83</v>
      </c>
      <c r="AV247" s="15" t="s">
        <v>81</v>
      </c>
      <c r="AW247" s="15" t="s">
        <v>34</v>
      </c>
      <c r="AX247" s="15" t="s">
        <v>73</v>
      </c>
      <c r="AY247" s="234" t="s">
        <v>172</v>
      </c>
    </row>
    <row r="248" spans="1:65" s="13" customFormat="1">
      <c r="B248" s="202"/>
      <c r="C248" s="203"/>
      <c r="D248" s="204" t="s">
        <v>180</v>
      </c>
      <c r="E248" s="205" t="s">
        <v>21</v>
      </c>
      <c r="F248" s="206" t="s">
        <v>400</v>
      </c>
      <c r="G248" s="203"/>
      <c r="H248" s="207">
        <v>1712.662</v>
      </c>
      <c r="I248" s="208"/>
      <c r="J248" s="203"/>
      <c r="K248" s="203"/>
      <c r="L248" s="209"/>
      <c r="M248" s="210"/>
      <c r="N248" s="211"/>
      <c r="O248" s="211"/>
      <c r="P248" s="211"/>
      <c r="Q248" s="211"/>
      <c r="R248" s="211"/>
      <c r="S248" s="211"/>
      <c r="T248" s="212"/>
      <c r="AT248" s="213" t="s">
        <v>180</v>
      </c>
      <c r="AU248" s="213" t="s">
        <v>83</v>
      </c>
      <c r="AV248" s="13" t="s">
        <v>83</v>
      </c>
      <c r="AW248" s="13" t="s">
        <v>34</v>
      </c>
      <c r="AX248" s="13" t="s">
        <v>73</v>
      </c>
      <c r="AY248" s="213" t="s">
        <v>172</v>
      </c>
    </row>
    <row r="249" spans="1:65" s="14" customFormat="1">
      <c r="B249" s="214"/>
      <c r="C249" s="215"/>
      <c r="D249" s="204" t="s">
        <v>180</v>
      </c>
      <c r="E249" s="216" t="s">
        <v>131</v>
      </c>
      <c r="F249" s="217" t="s">
        <v>182</v>
      </c>
      <c r="G249" s="215"/>
      <c r="H249" s="218">
        <v>1712.662</v>
      </c>
      <c r="I249" s="219"/>
      <c r="J249" s="215"/>
      <c r="K249" s="215"/>
      <c r="L249" s="220"/>
      <c r="M249" s="221"/>
      <c r="N249" s="222"/>
      <c r="O249" s="222"/>
      <c r="P249" s="222"/>
      <c r="Q249" s="222"/>
      <c r="R249" s="222"/>
      <c r="S249" s="222"/>
      <c r="T249" s="223"/>
      <c r="AT249" s="224" t="s">
        <v>180</v>
      </c>
      <c r="AU249" s="224" t="s">
        <v>83</v>
      </c>
      <c r="AV249" s="14" t="s">
        <v>178</v>
      </c>
      <c r="AW249" s="14" t="s">
        <v>34</v>
      </c>
      <c r="AX249" s="14" t="s">
        <v>81</v>
      </c>
      <c r="AY249" s="224" t="s">
        <v>172</v>
      </c>
    </row>
    <row r="250" spans="1:65" s="2" customFormat="1" ht="24" customHeight="1">
      <c r="A250" s="35"/>
      <c r="B250" s="36"/>
      <c r="C250" s="189" t="s">
        <v>401</v>
      </c>
      <c r="D250" s="189" t="s">
        <v>174</v>
      </c>
      <c r="E250" s="190" t="s">
        <v>402</v>
      </c>
      <c r="F250" s="191" t="s">
        <v>403</v>
      </c>
      <c r="G250" s="192" t="s">
        <v>115</v>
      </c>
      <c r="H250" s="193">
        <v>2405.1010000000001</v>
      </c>
      <c r="I250" s="194"/>
      <c r="J250" s="195">
        <f>ROUND(I250*H250,2)</f>
        <v>0</v>
      </c>
      <c r="K250" s="191" t="s">
        <v>177</v>
      </c>
      <c r="L250" s="40"/>
      <c r="M250" s="196" t="s">
        <v>21</v>
      </c>
      <c r="N250" s="197" t="s">
        <v>44</v>
      </c>
      <c r="O250" s="65"/>
      <c r="P250" s="198">
        <f>O250*H250</f>
        <v>0</v>
      </c>
      <c r="Q250" s="198">
        <v>0</v>
      </c>
      <c r="R250" s="198">
        <f>Q250*H250</f>
        <v>0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178</v>
      </c>
      <c r="AT250" s="200" t="s">
        <v>174</v>
      </c>
      <c r="AU250" s="200" t="s">
        <v>83</v>
      </c>
      <c r="AY250" s="18" t="s">
        <v>172</v>
      </c>
      <c r="BE250" s="201">
        <f>IF(N250="základní",J250,0)</f>
        <v>0</v>
      </c>
      <c r="BF250" s="201">
        <f>IF(N250="snížená",J250,0)</f>
        <v>0</v>
      </c>
      <c r="BG250" s="201">
        <f>IF(N250="zákl. přenesená",J250,0)</f>
        <v>0</v>
      </c>
      <c r="BH250" s="201">
        <f>IF(N250="sníž. přenesená",J250,0)</f>
        <v>0</v>
      </c>
      <c r="BI250" s="201">
        <f>IF(N250="nulová",J250,0)</f>
        <v>0</v>
      </c>
      <c r="BJ250" s="18" t="s">
        <v>81</v>
      </c>
      <c r="BK250" s="201">
        <f>ROUND(I250*H250,2)</f>
        <v>0</v>
      </c>
      <c r="BL250" s="18" t="s">
        <v>178</v>
      </c>
      <c r="BM250" s="200" t="s">
        <v>404</v>
      </c>
    </row>
    <row r="251" spans="1:65" s="15" customFormat="1">
      <c r="B251" s="225"/>
      <c r="C251" s="226"/>
      <c r="D251" s="204" t="s">
        <v>180</v>
      </c>
      <c r="E251" s="227" t="s">
        <v>21</v>
      </c>
      <c r="F251" s="228" t="s">
        <v>405</v>
      </c>
      <c r="G251" s="226"/>
      <c r="H251" s="227" t="s">
        <v>21</v>
      </c>
      <c r="I251" s="229"/>
      <c r="J251" s="226"/>
      <c r="K251" s="226"/>
      <c r="L251" s="230"/>
      <c r="M251" s="231"/>
      <c r="N251" s="232"/>
      <c r="O251" s="232"/>
      <c r="P251" s="232"/>
      <c r="Q251" s="232"/>
      <c r="R251" s="232"/>
      <c r="S251" s="232"/>
      <c r="T251" s="233"/>
      <c r="AT251" s="234" t="s">
        <v>180</v>
      </c>
      <c r="AU251" s="234" t="s">
        <v>83</v>
      </c>
      <c r="AV251" s="15" t="s">
        <v>81</v>
      </c>
      <c r="AW251" s="15" t="s">
        <v>34</v>
      </c>
      <c r="AX251" s="15" t="s">
        <v>73</v>
      </c>
      <c r="AY251" s="234" t="s">
        <v>172</v>
      </c>
    </row>
    <row r="252" spans="1:65" s="13" customFormat="1">
      <c r="B252" s="202"/>
      <c r="C252" s="203"/>
      <c r="D252" s="204" t="s">
        <v>180</v>
      </c>
      <c r="E252" s="205" t="s">
        <v>21</v>
      </c>
      <c r="F252" s="206" t="s">
        <v>406</v>
      </c>
      <c r="G252" s="203"/>
      <c r="H252" s="207">
        <v>2405.1010000000001</v>
      </c>
      <c r="I252" s="208"/>
      <c r="J252" s="203"/>
      <c r="K252" s="203"/>
      <c r="L252" s="209"/>
      <c r="M252" s="210"/>
      <c r="N252" s="211"/>
      <c r="O252" s="211"/>
      <c r="P252" s="211"/>
      <c r="Q252" s="211"/>
      <c r="R252" s="211"/>
      <c r="S252" s="211"/>
      <c r="T252" s="212"/>
      <c r="AT252" s="213" t="s">
        <v>180</v>
      </c>
      <c r="AU252" s="213" t="s">
        <v>83</v>
      </c>
      <c r="AV252" s="13" t="s">
        <v>83</v>
      </c>
      <c r="AW252" s="13" t="s">
        <v>34</v>
      </c>
      <c r="AX252" s="13" t="s">
        <v>73</v>
      </c>
      <c r="AY252" s="213" t="s">
        <v>172</v>
      </c>
    </row>
    <row r="253" spans="1:65" s="14" customFormat="1">
      <c r="B253" s="214"/>
      <c r="C253" s="215"/>
      <c r="D253" s="204" t="s">
        <v>180</v>
      </c>
      <c r="E253" s="216" t="s">
        <v>21</v>
      </c>
      <c r="F253" s="217" t="s">
        <v>182</v>
      </c>
      <c r="G253" s="215"/>
      <c r="H253" s="218">
        <v>2405.1010000000001</v>
      </c>
      <c r="I253" s="219"/>
      <c r="J253" s="215"/>
      <c r="K253" s="215"/>
      <c r="L253" s="220"/>
      <c r="M253" s="221"/>
      <c r="N253" s="222"/>
      <c r="O253" s="222"/>
      <c r="P253" s="222"/>
      <c r="Q253" s="222"/>
      <c r="R253" s="222"/>
      <c r="S253" s="222"/>
      <c r="T253" s="223"/>
      <c r="AT253" s="224" t="s">
        <v>180</v>
      </c>
      <c r="AU253" s="224" t="s">
        <v>83</v>
      </c>
      <c r="AV253" s="14" t="s">
        <v>178</v>
      </c>
      <c r="AW253" s="14" t="s">
        <v>34</v>
      </c>
      <c r="AX253" s="14" t="s">
        <v>81</v>
      </c>
      <c r="AY253" s="224" t="s">
        <v>172</v>
      </c>
    </row>
    <row r="254" spans="1:65" s="2" customFormat="1" ht="24" customHeight="1">
      <c r="A254" s="35"/>
      <c r="B254" s="36"/>
      <c r="C254" s="189" t="s">
        <v>407</v>
      </c>
      <c r="D254" s="189" t="s">
        <v>174</v>
      </c>
      <c r="E254" s="190" t="s">
        <v>408</v>
      </c>
      <c r="F254" s="191" t="s">
        <v>409</v>
      </c>
      <c r="G254" s="192" t="s">
        <v>115</v>
      </c>
      <c r="H254" s="193">
        <v>1596</v>
      </c>
      <c r="I254" s="194"/>
      <c r="J254" s="195">
        <f>ROUND(I254*H254,2)</f>
        <v>0</v>
      </c>
      <c r="K254" s="191" t="s">
        <v>177</v>
      </c>
      <c r="L254" s="40"/>
      <c r="M254" s="196" t="s">
        <v>21</v>
      </c>
      <c r="N254" s="197" t="s">
        <v>44</v>
      </c>
      <c r="O254" s="65"/>
      <c r="P254" s="198">
        <f>O254*H254</f>
        <v>0</v>
      </c>
      <c r="Q254" s="198">
        <v>0</v>
      </c>
      <c r="R254" s="198">
        <f>Q254*H254</f>
        <v>0</v>
      </c>
      <c r="S254" s="198">
        <v>0</v>
      </c>
      <c r="T254" s="19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0" t="s">
        <v>178</v>
      </c>
      <c r="AT254" s="200" t="s">
        <v>174</v>
      </c>
      <c r="AU254" s="200" t="s">
        <v>83</v>
      </c>
      <c r="AY254" s="18" t="s">
        <v>172</v>
      </c>
      <c r="BE254" s="201">
        <f>IF(N254="základní",J254,0)</f>
        <v>0</v>
      </c>
      <c r="BF254" s="201">
        <f>IF(N254="snížená",J254,0)</f>
        <v>0</v>
      </c>
      <c r="BG254" s="201">
        <f>IF(N254="zákl. přenesená",J254,0)</f>
        <v>0</v>
      </c>
      <c r="BH254" s="201">
        <f>IF(N254="sníž. přenesená",J254,0)</f>
        <v>0</v>
      </c>
      <c r="BI254" s="201">
        <f>IF(N254="nulová",J254,0)</f>
        <v>0</v>
      </c>
      <c r="BJ254" s="18" t="s">
        <v>81</v>
      </c>
      <c r="BK254" s="201">
        <f>ROUND(I254*H254,2)</f>
        <v>0</v>
      </c>
      <c r="BL254" s="18" t="s">
        <v>178</v>
      </c>
      <c r="BM254" s="200" t="s">
        <v>410</v>
      </c>
    </row>
    <row r="255" spans="1:65" s="13" customFormat="1">
      <c r="B255" s="202"/>
      <c r="C255" s="203"/>
      <c r="D255" s="204" t="s">
        <v>180</v>
      </c>
      <c r="E255" s="205" t="s">
        <v>21</v>
      </c>
      <c r="F255" s="206" t="s">
        <v>271</v>
      </c>
      <c r="G255" s="203"/>
      <c r="H255" s="207">
        <v>1596</v>
      </c>
      <c r="I255" s="208"/>
      <c r="J255" s="203"/>
      <c r="K255" s="203"/>
      <c r="L255" s="209"/>
      <c r="M255" s="210"/>
      <c r="N255" s="211"/>
      <c r="O255" s="211"/>
      <c r="P255" s="211"/>
      <c r="Q255" s="211"/>
      <c r="R255" s="211"/>
      <c r="S255" s="211"/>
      <c r="T255" s="212"/>
      <c r="AT255" s="213" t="s">
        <v>180</v>
      </c>
      <c r="AU255" s="213" t="s">
        <v>83</v>
      </c>
      <c r="AV255" s="13" t="s">
        <v>83</v>
      </c>
      <c r="AW255" s="13" t="s">
        <v>34</v>
      </c>
      <c r="AX255" s="13" t="s">
        <v>73</v>
      </c>
      <c r="AY255" s="213" t="s">
        <v>172</v>
      </c>
    </row>
    <row r="256" spans="1:65" s="14" customFormat="1">
      <c r="B256" s="214"/>
      <c r="C256" s="215"/>
      <c r="D256" s="204" t="s">
        <v>180</v>
      </c>
      <c r="E256" s="216" t="s">
        <v>21</v>
      </c>
      <c r="F256" s="217" t="s">
        <v>182</v>
      </c>
      <c r="G256" s="215"/>
      <c r="H256" s="218">
        <v>1596</v>
      </c>
      <c r="I256" s="219"/>
      <c r="J256" s="215"/>
      <c r="K256" s="215"/>
      <c r="L256" s="220"/>
      <c r="M256" s="221"/>
      <c r="N256" s="222"/>
      <c r="O256" s="222"/>
      <c r="P256" s="222"/>
      <c r="Q256" s="222"/>
      <c r="R256" s="222"/>
      <c r="S256" s="222"/>
      <c r="T256" s="223"/>
      <c r="AT256" s="224" t="s">
        <v>180</v>
      </c>
      <c r="AU256" s="224" t="s">
        <v>83</v>
      </c>
      <c r="AV256" s="14" t="s">
        <v>178</v>
      </c>
      <c r="AW256" s="14" t="s">
        <v>34</v>
      </c>
      <c r="AX256" s="14" t="s">
        <v>81</v>
      </c>
      <c r="AY256" s="224" t="s">
        <v>172</v>
      </c>
    </row>
    <row r="257" spans="1:65" s="2" customFormat="1" ht="16.5" customHeight="1">
      <c r="A257" s="35"/>
      <c r="B257" s="36"/>
      <c r="C257" s="189" t="s">
        <v>411</v>
      </c>
      <c r="D257" s="189" t="s">
        <v>174</v>
      </c>
      <c r="E257" s="190" t="s">
        <v>412</v>
      </c>
      <c r="F257" s="191" t="s">
        <v>413</v>
      </c>
      <c r="G257" s="192" t="s">
        <v>115</v>
      </c>
      <c r="H257" s="193">
        <v>2405.1010000000001</v>
      </c>
      <c r="I257" s="194"/>
      <c r="J257" s="195">
        <f>ROUND(I257*H257,2)</f>
        <v>0</v>
      </c>
      <c r="K257" s="191" t="s">
        <v>177</v>
      </c>
      <c r="L257" s="40"/>
      <c r="M257" s="196" t="s">
        <v>21</v>
      </c>
      <c r="N257" s="197" t="s">
        <v>44</v>
      </c>
      <c r="O257" s="65"/>
      <c r="P257" s="198">
        <f>O257*H257</f>
        <v>0</v>
      </c>
      <c r="Q257" s="198">
        <v>0</v>
      </c>
      <c r="R257" s="198">
        <f>Q257*H257</f>
        <v>0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178</v>
      </c>
      <c r="AT257" s="200" t="s">
        <v>174</v>
      </c>
      <c r="AU257" s="200" t="s">
        <v>83</v>
      </c>
      <c r="AY257" s="18" t="s">
        <v>172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18" t="s">
        <v>81</v>
      </c>
      <c r="BK257" s="201">
        <f>ROUND(I257*H257,2)</f>
        <v>0</v>
      </c>
      <c r="BL257" s="18" t="s">
        <v>178</v>
      </c>
      <c r="BM257" s="200" t="s">
        <v>414</v>
      </c>
    </row>
    <row r="258" spans="1:65" s="13" customFormat="1">
      <c r="B258" s="202"/>
      <c r="C258" s="203"/>
      <c r="D258" s="204" t="s">
        <v>180</v>
      </c>
      <c r="E258" s="205" t="s">
        <v>21</v>
      </c>
      <c r="F258" s="206" t="s">
        <v>384</v>
      </c>
      <c r="G258" s="203"/>
      <c r="H258" s="207">
        <v>2405.1010000000001</v>
      </c>
      <c r="I258" s="208"/>
      <c r="J258" s="203"/>
      <c r="K258" s="203"/>
      <c r="L258" s="209"/>
      <c r="M258" s="210"/>
      <c r="N258" s="211"/>
      <c r="O258" s="211"/>
      <c r="P258" s="211"/>
      <c r="Q258" s="211"/>
      <c r="R258" s="211"/>
      <c r="S258" s="211"/>
      <c r="T258" s="212"/>
      <c r="AT258" s="213" t="s">
        <v>180</v>
      </c>
      <c r="AU258" s="213" t="s">
        <v>83</v>
      </c>
      <c r="AV258" s="13" t="s">
        <v>83</v>
      </c>
      <c r="AW258" s="13" t="s">
        <v>34</v>
      </c>
      <c r="AX258" s="13" t="s">
        <v>73</v>
      </c>
      <c r="AY258" s="213" t="s">
        <v>172</v>
      </c>
    </row>
    <row r="259" spans="1:65" s="14" customFormat="1">
      <c r="B259" s="214"/>
      <c r="C259" s="215"/>
      <c r="D259" s="204" t="s">
        <v>180</v>
      </c>
      <c r="E259" s="216" t="s">
        <v>21</v>
      </c>
      <c r="F259" s="217" t="s">
        <v>182</v>
      </c>
      <c r="G259" s="215"/>
      <c r="H259" s="218">
        <v>2405.1010000000001</v>
      </c>
      <c r="I259" s="219"/>
      <c r="J259" s="215"/>
      <c r="K259" s="215"/>
      <c r="L259" s="220"/>
      <c r="M259" s="221"/>
      <c r="N259" s="222"/>
      <c r="O259" s="222"/>
      <c r="P259" s="222"/>
      <c r="Q259" s="222"/>
      <c r="R259" s="222"/>
      <c r="S259" s="222"/>
      <c r="T259" s="223"/>
      <c r="AT259" s="224" t="s">
        <v>180</v>
      </c>
      <c r="AU259" s="224" t="s">
        <v>83</v>
      </c>
      <c r="AV259" s="14" t="s">
        <v>178</v>
      </c>
      <c r="AW259" s="14" t="s">
        <v>34</v>
      </c>
      <c r="AX259" s="14" t="s">
        <v>81</v>
      </c>
      <c r="AY259" s="224" t="s">
        <v>172</v>
      </c>
    </row>
    <row r="260" spans="1:65" s="2" customFormat="1" ht="16.5" customHeight="1">
      <c r="A260" s="35"/>
      <c r="B260" s="36"/>
      <c r="C260" s="235" t="s">
        <v>415</v>
      </c>
      <c r="D260" s="235" t="s">
        <v>416</v>
      </c>
      <c r="E260" s="236" t="s">
        <v>417</v>
      </c>
      <c r="F260" s="237" t="s">
        <v>418</v>
      </c>
      <c r="G260" s="238" t="s">
        <v>419</v>
      </c>
      <c r="H260" s="239">
        <v>3425.3240000000001</v>
      </c>
      <c r="I260" s="240"/>
      <c r="J260" s="241">
        <f>ROUND(I260*H260,2)</f>
        <v>0</v>
      </c>
      <c r="K260" s="237" t="s">
        <v>177</v>
      </c>
      <c r="L260" s="242"/>
      <c r="M260" s="243" t="s">
        <v>21</v>
      </c>
      <c r="N260" s="244" t="s">
        <v>44</v>
      </c>
      <c r="O260" s="65"/>
      <c r="P260" s="198">
        <f>O260*H260</f>
        <v>0</v>
      </c>
      <c r="Q260" s="198">
        <v>0</v>
      </c>
      <c r="R260" s="198">
        <f>Q260*H260</f>
        <v>0</v>
      </c>
      <c r="S260" s="198">
        <v>0</v>
      </c>
      <c r="T260" s="199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0" t="s">
        <v>214</v>
      </c>
      <c r="AT260" s="200" t="s">
        <v>416</v>
      </c>
      <c r="AU260" s="200" t="s">
        <v>83</v>
      </c>
      <c r="AY260" s="18" t="s">
        <v>172</v>
      </c>
      <c r="BE260" s="201">
        <f>IF(N260="základní",J260,0)</f>
        <v>0</v>
      </c>
      <c r="BF260" s="201">
        <f>IF(N260="snížená",J260,0)</f>
        <v>0</v>
      </c>
      <c r="BG260" s="201">
        <f>IF(N260="zákl. přenesená",J260,0)</f>
        <v>0</v>
      </c>
      <c r="BH260" s="201">
        <f>IF(N260="sníž. přenesená",J260,0)</f>
        <v>0</v>
      </c>
      <c r="BI260" s="201">
        <f>IF(N260="nulová",J260,0)</f>
        <v>0</v>
      </c>
      <c r="BJ260" s="18" t="s">
        <v>81</v>
      </c>
      <c r="BK260" s="201">
        <f>ROUND(I260*H260,2)</f>
        <v>0</v>
      </c>
      <c r="BL260" s="18" t="s">
        <v>178</v>
      </c>
      <c r="BM260" s="200" t="s">
        <v>420</v>
      </c>
    </row>
    <row r="261" spans="1:65" s="13" customFormat="1">
      <c r="B261" s="202"/>
      <c r="C261" s="203"/>
      <c r="D261" s="204" t="s">
        <v>180</v>
      </c>
      <c r="E261" s="205" t="s">
        <v>21</v>
      </c>
      <c r="F261" s="206" t="s">
        <v>421</v>
      </c>
      <c r="G261" s="203"/>
      <c r="H261" s="207">
        <v>3425.3240000000001</v>
      </c>
      <c r="I261" s="208"/>
      <c r="J261" s="203"/>
      <c r="K261" s="203"/>
      <c r="L261" s="209"/>
      <c r="M261" s="210"/>
      <c r="N261" s="211"/>
      <c r="O261" s="211"/>
      <c r="P261" s="211"/>
      <c r="Q261" s="211"/>
      <c r="R261" s="211"/>
      <c r="S261" s="211"/>
      <c r="T261" s="212"/>
      <c r="AT261" s="213" t="s">
        <v>180</v>
      </c>
      <c r="AU261" s="213" t="s">
        <v>83</v>
      </c>
      <c r="AV261" s="13" t="s">
        <v>83</v>
      </c>
      <c r="AW261" s="13" t="s">
        <v>34</v>
      </c>
      <c r="AX261" s="13" t="s">
        <v>73</v>
      </c>
      <c r="AY261" s="213" t="s">
        <v>172</v>
      </c>
    </row>
    <row r="262" spans="1:65" s="14" customFormat="1">
      <c r="B262" s="214"/>
      <c r="C262" s="215"/>
      <c r="D262" s="204" t="s">
        <v>180</v>
      </c>
      <c r="E262" s="216" t="s">
        <v>21</v>
      </c>
      <c r="F262" s="217" t="s">
        <v>182</v>
      </c>
      <c r="G262" s="215"/>
      <c r="H262" s="218">
        <v>3425.3240000000001</v>
      </c>
      <c r="I262" s="219"/>
      <c r="J262" s="215"/>
      <c r="K262" s="215"/>
      <c r="L262" s="220"/>
      <c r="M262" s="221"/>
      <c r="N262" s="222"/>
      <c r="O262" s="222"/>
      <c r="P262" s="222"/>
      <c r="Q262" s="222"/>
      <c r="R262" s="222"/>
      <c r="S262" s="222"/>
      <c r="T262" s="223"/>
      <c r="AT262" s="224" t="s">
        <v>180</v>
      </c>
      <c r="AU262" s="224" t="s">
        <v>83</v>
      </c>
      <c r="AV262" s="14" t="s">
        <v>178</v>
      </c>
      <c r="AW262" s="14" t="s">
        <v>34</v>
      </c>
      <c r="AX262" s="14" t="s">
        <v>81</v>
      </c>
      <c r="AY262" s="224" t="s">
        <v>172</v>
      </c>
    </row>
    <row r="263" spans="1:65" s="2" customFormat="1" ht="24" customHeight="1">
      <c r="A263" s="35"/>
      <c r="B263" s="36"/>
      <c r="C263" s="189" t="s">
        <v>422</v>
      </c>
      <c r="D263" s="189" t="s">
        <v>174</v>
      </c>
      <c r="E263" s="190" t="s">
        <v>423</v>
      </c>
      <c r="F263" s="191" t="s">
        <v>424</v>
      </c>
      <c r="G263" s="192" t="s">
        <v>115</v>
      </c>
      <c r="H263" s="193">
        <v>1538.7539999999999</v>
      </c>
      <c r="I263" s="194"/>
      <c r="J263" s="195">
        <f>ROUND(I263*H263,2)</f>
        <v>0</v>
      </c>
      <c r="K263" s="191" t="s">
        <v>177</v>
      </c>
      <c r="L263" s="40"/>
      <c r="M263" s="196" t="s">
        <v>21</v>
      </c>
      <c r="N263" s="197" t="s">
        <v>44</v>
      </c>
      <c r="O263" s="65"/>
      <c r="P263" s="198">
        <f>O263*H263</f>
        <v>0</v>
      </c>
      <c r="Q263" s="198">
        <v>0</v>
      </c>
      <c r="R263" s="198">
        <f>Q263*H263</f>
        <v>0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178</v>
      </c>
      <c r="AT263" s="200" t="s">
        <v>174</v>
      </c>
      <c r="AU263" s="200" t="s">
        <v>83</v>
      </c>
      <c r="AY263" s="18" t="s">
        <v>172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81</v>
      </c>
      <c r="BK263" s="201">
        <f>ROUND(I263*H263,2)</f>
        <v>0</v>
      </c>
      <c r="BL263" s="18" t="s">
        <v>178</v>
      </c>
      <c r="BM263" s="200" t="s">
        <v>425</v>
      </c>
    </row>
    <row r="264" spans="1:65" s="13" customFormat="1">
      <c r="B264" s="202"/>
      <c r="C264" s="203"/>
      <c r="D264" s="204" t="s">
        <v>180</v>
      </c>
      <c r="E264" s="205" t="s">
        <v>21</v>
      </c>
      <c r="F264" s="206" t="s">
        <v>426</v>
      </c>
      <c r="G264" s="203"/>
      <c r="H264" s="207">
        <v>1538.7539999999999</v>
      </c>
      <c r="I264" s="208"/>
      <c r="J264" s="203"/>
      <c r="K264" s="203"/>
      <c r="L264" s="209"/>
      <c r="M264" s="210"/>
      <c r="N264" s="211"/>
      <c r="O264" s="211"/>
      <c r="P264" s="211"/>
      <c r="Q264" s="211"/>
      <c r="R264" s="211"/>
      <c r="S264" s="211"/>
      <c r="T264" s="212"/>
      <c r="AT264" s="213" t="s">
        <v>180</v>
      </c>
      <c r="AU264" s="213" t="s">
        <v>83</v>
      </c>
      <c r="AV264" s="13" t="s">
        <v>83</v>
      </c>
      <c r="AW264" s="13" t="s">
        <v>34</v>
      </c>
      <c r="AX264" s="13" t="s">
        <v>73</v>
      </c>
      <c r="AY264" s="213" t="s">
        <v>172</v>
      </c>
    </row>
    <row r="265" spans="1:65" s="14" customFormat="1">
      <c r="B265" s="214"/>
      <c r="C265" s="215"/>
      <c r="D265" s="204" t="s">
        <v>180</v>
      </c>
      <c r="E265" s="216" t="s">
        <v>137</v>
      </c>
      <c r="F265" s="217" t="s">
        <v>182</v>
      </c>
      <c r="G265" s="215"/>
      <c r="H265" s="218">
        <v>1538.7539999999999</v>
      </c>
      <c r="I265" s="219"/>
      <c r="J265" s="215"/>
      <c r="K265" s="215"/>
      <c r="L265" s="220"/>
      <c r="M265" s="221"/>
      <c r="N265" s="222"/>
      <c r="O265" s="222"/>
      <c r="P265" s="222"/>
      <c r="Q265" s="222"/>
      <c r="R265" s="222"/>
      <c r="S265" s="222"/>
      <c r="T265" s="223"/>
      <c r="AT265" s="224" t="s">
        <v>180</v>
      </c>
      <c r="AU265" s="224" t="s">
        <v>83</v>
      </c>
      <c r="AV265" s="14" t="s">
        <v>178</v>
      </c>
      <c r="AW265" s="14" t="s">
        <v>34</v>
      </c>
      <c r="AX265" s="14" t="s">
        <v>81</v>
      </c>
      <c r="AY265" s="224" t="s">
        <v>172</v>
      </c>
    </row>
    <row r="266" spans="1:65" s="2" customFormat="1" ht="16.5" customHeight="1">
      <c r="A266" s="35"/>
      <c r="B266" s="36"/>
      <c r="C266" s="235" t="s">
        <v>427</v>
      </c>
      <c r="D266" s="235" t="s">
        <v>416</v>
      </c>
      <c r="E266" s="236" t="s">
        <v>428</v>
      </c>
      <c r="F266" s="237" t="s">
        <v>429</v>
      </c>
      <c r="G266" s="238" t="s">
        <v>419</v>
      </c>
      <c r="H266" s="239">
        <v>1523.365</v>
      </c>
      <c r="I266" s="240"/>
      <c r="J266" s="241">
        <f>ROUND(I266*H266,2)</f>
        <v>0</v>
      </c>
      <c r="K266" s="237" t="s">
        <v>177</v>
      </c>
      <c r="L266" s="242"/>
      <c r="M266" s="243" t="s">
        <v>21</v>
      </c>
      <c r="N266" s="244" t="s">
        <v>44</v>
      </c>
      <c r="O266" s="65"/>
      <c r="P266" s="198">
        <f>O266*H266</f>
        <v>0</v>
      </c>
      <c r="Q266" s="198">
        <v>0</v>
      </c>
      <c r="R266" s="198">
        <f>Q266*H266</f>
        <v>0</v>
      </c>
      <c r="S266" s="198">
        <v>0</v>
      </c>
      <c r="T266" s="199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214</v>
      </c>
      <c r="AT266" s="200" t="s">
        <v>416</v>
      </c>
      <c r="AU266" s="200" t="s">
        <v>83</v>
      </c>
      <c r="AY266" s="18" t="s">
        <v>172</v>
      </c>
      <c r="BE266" s="201">
        <f>IF(N266="základní",J266,0)</f>
        <v>0</v>
      </c>
      <c r="BF266" s="201">
        <f>IF(N266="snížená",J266,0)</f>
        <v>0</v>
      </c>
      <c r="BG266" s="201">
        <f>IF(N266="zákl. přenesená",J266,0)</f>
        <v>0</v>
      </c>
      <c r="BH266" s="201">
        <f>IF(N266="sníž. přenesená",J266,0)</f>
        <v>0</v>
      </c>
      <c r="BI266" s="201">
        <f>IF(N266="nulová",J266,0)</f>
        <v>0</v>
      </c>
      <c r="BJ266" s="18" t="s">
        <v>81</v>
      </c>
      <c r="BK266" s="201">
        <f>ROUND(I266*H266,2)</f>
        <v>0</v>
      </c>
      <c r="BL266" s="18" t="s">
        <v>178</v>
      </c>
      <c r="BM266" s="200" t="s">
        <v>430</v>
      </c>
    </row>
    <row r="267" spans="1:65" s="15" customFormat="1">
      <c r="B267" s="225"/>
      <c r="C267" s="226"/>
      <c r="D267" s="204" t="s">
        <v>180</v>
      </c>
      <c r="E267" s="227" t="s">
        <v>21</v>
      </c>
      <c r="F267" s="228" t="s">
        <v>276</v>
      </c>
      <c r="G267" s="226"/>
      <c r="H267" s="227" t="s">
        <v>21</v>
      </c>
      <c r="I267" s="229"/>
      <c r="J267" s="226"/>
      <c r="K267" s="226"/>
      <c r="L267" s="230"/>
      <c r="M267" s="231"/>
      <c r="N267" s="232"/>
      <c r="O267" s="232"/>
      <c r="P267" s="232"/>
      <c r="Q267" s="232"/>
      <c r="R267" s="232"/>
      <c r="S267" s="232"/>
      <c r="T267" s="233"/>
      <c r="AT267" s="234" t="s">
        <v>180</v>
      </c>
      <c r="AU267" s="234" t="s">
        <v>83</v>
      </c>
      <c r="AV267" s="15" t="s">
        <v>81</v>
      </c>
      <c r="AW267" s="15" t="s">
        <v>34</v>
      </c>
      <c r="AX267" s="15" t="s">
        <v>73</v>
      </c>
      <c r="AY267" s="234" t="s">
        <v>172</v>
      </c>
    </row>
    <row r="268" spans="1:65" s="15" customFormat="1">
      <c r="B268" s="225"/>
      <c r="C268" s="226"/>
      <c r="D268" s="204" t="s">
        <v>180</v>
      </c>
      <c r="E268" s="227" t="s">
        <v>21</v>
      </c>
      <c r="F268" s="228" t="s">
        <v>431</v>
      </c>
      <c r="G268" s="226"/>
      <c r="H268" s="227" t="s">
        <v>21</v>
      </c>
      <c r="I268" s="229"/>
      <c r="J268" s="226"/>
      <c r="K268" s="226"/>
      <c r="L268" s="230"/>
      <c r="M268" s="231"/>
      <c r="N268" s="232"/>
      <c r="O268" s="232"/>
      <c r="P268" s="232"/>
      <c r="Q268" s="232"/>
      <c r="R268" s="232"/>
      <c r="S268" s="232"/>
      <c r="T268" s="233"/>
      <c r="AT268" s="234" t="s">
        <v>180</v>
      </c>
      <c r="AU268" s="234" t="s">
        <v>83</v>
      </c>
      <c r="AV268" s="15" t="s">
        <v>81</v>
      </c>
      <c r="AW268" s="15" t="s">
        <v>34</v>
      </c>
      <c r="AX268" s="15" t="s">
        <v>73</v>
      </c>
      <c r="AY268" s="234" t="s">
        <v>172</v>
      </c>
    </row>
    <row r="269" spans="1:65" s="13" customFormat="1">
      <c r="B269" s="202"/>
      <c r="C269" s="203"/>
      <c r="D269" s="204" t="s">
        <v>180</v>
      </c>
      <c r="E269" s="205" t="s">
        <v>21</v>
      </c>
      <c r="F269" s="206" t="s">
        <v>393</v>
      </c>
      <c r="G269" s="203"/>
      <c r="H269" s="207">
        <v>692.43899999999996</v>
      </c>
      <c r="I269" s="208"/>
      <c r="J269" s="203"/>
      <c r="K269" s="203"/>
      <c r="L269" s="209"/>
      <c r="M269" s="210"/>
      <c r="N269" s="211"/>
      <c r="O269" s="211"/>
      <c r="P269" s="211"/>
      <c r="Q269" s="211"/>
      <c r="R269" s="211"/>
      <c r="S269" s="211"/>
      <c r="T269" s="212"/>
      <c r="AT269" s="213" t="s">
        <v>180</v>
      </c>
      <c r="AU269" s="213" t="s">
        <v>83</v>
      </c>
      <c r="AV269" s="13" t="s">
        <v>83</v>
      </c>
      <c r="AW269" s="13" t="s">
        <v>34</v>
      </c>
      <c r="AX269" s="13" t="s">
        <v>73</v>
      </c>
      <c r="AY269" s="213" t="s">
        <v>172</v>
      </c>
    </row>
    <row r="270" spans="1:65" s="15" customFormat="1">
      <c r="B270" s="225"/>
      <c r="C270" s="226"/>
      <c r="D270" s="204" t="s">
        <v>180</v>
      </c>
      <c r="E270" s="227" t="s">
        <v>21</v>
      </c>
      <c r="F270" s="228" t="s">
        <v>432</v>
      </c>
      <c r="G270" s="226"/>
      <c r="H270" s="227" t="s">
        <v>21</v>
      </c>
      <c r="I270" s="229"/>
      <c r="J270" s="226"/>
      <c r="K270" s="226"/>
      <c r="L270" s="230"/>
      <c r="M270" s="231"/>
      <c r="N270" s="232"/>
      <c r="O270" s="232"/>
      <c r="P270" s="232"/>
      <c r="Q270" s="232"/>
      <c r="R270" s="232"/>
      <c r="S270" s="232"/>
      <c r="T270" s="233"/>
      <c r="AT270" s="234" t="s">
        <v>180</v>
      </c>
      <c r="AU270" s="234" t="s">
        <v>83</v>
      </c>
      <c r="AV270" s="15" t="s">
        <v>81</v>
      </c>
      <c r="AW270" s="15" t="s">
        <v>34</v>
      </c>
      <c r="AX270" s="15" t="s">
        <v>73</v>
      </c>
      <c r="AY270" s="234" t="s">
        <v>172</v>
      </c>
    </row>
    <row r="271" spans="1:65" s="13" customFormat="1">
      <c r="B271" s="202"/>
      <c r="C271" s="203"/>
      <c r="D271" s="204" t="s">
        <v>180</v>
      </c>
      <c r="E271" s="205" t="s">
        <v>21</v>
      </c>
      <c r="F271" s="206" t="s">
        <v>433</v>
      </c>
      <c r="G271" s="203"/>
      <c r="H271" s="207">
        <v>153.875</v>
      </c>
      <c r="I271" s="208"/>
      <c r="J271" s="203"/>
      <c r="K271" s="203"/>
      <c r="L271" s="209"/>
      <c r="M271" s="210"/>
      <c r="N271" s="211"/>
      <c r="O271" s="211"/>
      <c r="P271" s="211"/>
      <c r="Q271" s="211"/>
      <c r="R271" s="211"/>
      <c r="S271" s="211"/>
      <c r="T271" s="212"/>
      <c r="AT271" s="213" t="s">
        <v>180</v>
      </c>
      <c r="AU271" s="213" t="s">
        <v>83</v>
      </c>
      <c r="AV271" s="13" t="s">
        <v>83</v>
      </c>
      <c r="AW271" s="13" t="s">
        <v>34</v>
      </c>
      <c r="AX271" s="13" t="s">
        <v>73</v>
      </c>
      <c r="AY271" s="213" t="s">
        <v>172</v>
      </c>
    </row>
    <row r="272" spans="1:65" s="14" customFormat="1">
      <c r="B272" s="214"/>
      <c r="C272" s="215"/>
      <c r="D272" s="204" t="s">
        <v>180</v>
      </c>
      <c r="E272" s="216" t="s">
        <v>139</v>
      </c>
      <c r="F272" s="217" t="s">
        <v>182</v>
      </c>
      <c r="G272" s="215"/>
      <c r="H272" s="218">
        <v>846.31399999999996</v>
      </c>
      <c r="I272" s="219"/>
      <c r="J272" s="215"/>
      <c r="K272" s="215"/>
      <c r="L272" s="220"/>
      <c r="M272" s="221"/>
      <c r="N272" s="222"/>
      <c r="O272" s="222"/>
      <c r="P272" s="222"/>
      <c r="Q272" s="222"/>
      <c r="R272" s="222"/>
      <c r="S272" s="222"/>
      <c r="T272" s="223"/>
      <c r="AT272" s="224" t="s">
        <v>180</v>
      </c>
      <c r="AU272" s="224" t="s">
        <v>83</v>
      </c>
      <c r="AV272" s="14" t="s">
        <v>178</v>
      </c>
      <c r="AW272" s="14" t="s">
        <v>34</v>
      </c>
      <c r="AX272" s="14" t="s">
        <v>73</v>
      </c>
      <c r="AY272" s="224" t="s">
        <v>172</v>
      </c>
    </row>
    <row r="273" spans="1:65" s="13" customFormat="1">
      <c r="B273" s="202"/>
      <c r="C273" s="203"/>
      <c r="D273" s="204" t="s">
        <v>180</v>
      </c>
      <c r="E273" s="205" t="s">
        <v>21</v>
      </c>
      <c r="F273" s="206" t="s">
        <v>434</v>
      </c>
      <c r="G273" s="203"/>
      <c r="H273" s="207">
        <v>1523.365</v>
      </c>
      <c r="I273" s="208"/>
      <c r="J273" s="203"/>
      <c r="K273" s="203"/>
      <c r="L273" s="209"/>
      <c r="M273" s="210"/>
      <c r="N273" s="211"/>
      <c r="O273" s="211"/>
      <c r="P273" s="211"/>
      <c r="Q273" s="211"/>
      <c r="R273" s="211"/>
      <c r="S273" s="211"/>
      <c r="T273" s="212"/>
      <c r="AT273" s="213" t="s">
        <v>180</v>
      </c>
      <c r="AU273" s="213" t="s">
        <v>83</v>
      </c>
      <c r="AV273" s="13" t="s">
        <v>83</v>
      </c>
      <c r="AW273" s="13" t="s">
        <v>34</v>
      </c>
      <c r="AX273" s="13" t="s">
        <v>81</v>
      </c>
      <c r="AY273" s="213" t="s">
        <v>172</v>
      </c>
    </row>
    <row r="274" spans="1:65" s="2" customFormat="1" ht="16.5" customHeight="1">
      <c r="A274" s="35"/>
      <c r="B274" s="36"/>
      <c r="C274" s="189" t="s">
        <v>435</v>
      </c>
      <c r="D274" s="189" t="s">
        <v>174</v>
      </c>
      <c r="E274" s="190" t="s">
        <v>436</v>
      </c>
      <c r="F274" s="191" t="s">
        <v>437</v>
      </c>
      <c r="G274" s="192" t="s">
        <v>115</v>
      </c>
      <c r="H274" s="193">
        <v>692.43899999999996</v>
      </c>
      <c r="I274" s="194"/>
      <c r="J274" s="195">
        <f>ROUND(I274*H274,2)</f>
        <v>0</v>
      </c>
      <c r="K274" s="191" t="s">
        <v>21</v>
      </c>
      <c r="L274" s="40"/>
      <c r="M274" s="196" t="s">
        <v>21</v>
      </c>
      <c r="N274" s="197" t="s">
        <v>44</v>
      </c>
      <c r="O274" s="65"/>
      <c r="P274" s="198">
        <f>O274*H274</f>
        <v>0</v>
      </c>
      <c r="Q274" s="198">
        <v>0</v>
      </c>
      <c r="R274" s="198">
        <f>Q274*H274</f>
        <v>0</v>
      </c>
      <c r="S274" s="198">
        <v>0</v>
      </c>
      <c r="T274" s="19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178</v>
      </c>
      <c r="AT274" s="200" t="s">
        <v>174</v>
      </c>
      <c r="AU274" s="200" t="s">
        <v>83</v>
      </c>
      <c r="AY274" s="18" t="s">
        <v>172</v>
      </c>
      <c r="BE274" s="201">
        <f>IF(N274="základní",J274,0)</f>
        <v>0</v>
      </c>
      <c r="BF274" s="201">
        <f>IF(N274="snížená",J274,0)</f>
        <v>0</v>
      </c>
      <c r="BG274" s="201">
        <f>IF(N274="zákl. přenesená",J274,0)</f>
        <v>0</v>
      </c>
      <c r="BH274" s="201">
        <f>IF(N274="sníž. přenesená",J274,0)</f>
        <v>0</v>
      </c>
      <c r="BI274" s="201">
        <f>IF(N274="nulová",J274,0)</f>
        <v>0</v>
      </c>
      <c r="BJ274" s="18" t="s">
        <v>81</v>
      </c>
      <c r="BK274" s="201">
        <f>ROUND(I274*H274,2)</f>
        <v>0</v>
      </c>
      <c r="BL274" s="18" t="s">
        <v>178</v>
      </c>
      <c r="BM274" s="200" t="s">
        <v>438</v>
      </c>
    </row>
    <row r="275" spans="1:65" s="15" customFormat="1">
      <c r="B275" s="225"/>
      <c r="C275" s="226"/>
      <c r="D275" s="204" t="s">
        <v>180</v>
      </c>
      <c r="E275" s="227" t="s">
        <v>21</v>
      </c>
      <c r="F275" s="228" t="s">
        <v>276</v>
      </c>
      <c r="G275" s="226"/>
      <c r="H275" s="227" t="s">
        <v>21</v>
      </c>
      <c r="I275" s="229"/>
      <c r="J275" s="226"/>
      <c r="K275" s="226"/>
      <c r="L275" s="230"/>
      <c r="M275" s="231"/>
      <c r="N275" s="232"/>
      <c r="O275" s="232"/>
      <c r="P275" s="232"/>
      <c r="Q275" s="232"/>
      <c r="R275" s="232"/>
      <c r="S275" s="232"/>
      <c r="T275" s="233"/>
      <c r="AT275" s="234" t="s">
        <v>180</v>
      </c>
      <c r="AU275" s="234" t="s">
        <v>83</v>
      </c>
      <c r="AV275" s="15" t="s">
        <v>81</v>
      </c>
      <c r="AW275" s="15" t="s">
        <v>34</v>
      </c>
      <c r="AX275" s="15" t="s">
        <v>73</v>
      </c>
      <c r="AY275" s="234" t="s">
        <v>172</v>
      </c>
    </row>
    <row r="276" spans="1:65" s="15" customFormat="1">
      <c r="B276" s="225"/>
      <c r="C276" s="226"/>
      <c r="D276" s="204" t="s">
        <v>180</v>
      </c>
      <c r="E276" s="227" t="s">
        <v>21</v>
      </c>
      <c r="F276" s="228" t="s">
        <v>439</v>
      </c>
      <c r="G276" s="226"/>
      <c r="H276" s="227" t="s">
        <v>21</v>
      </c>
      <c r="I276" s="229"/>
      <c r="J276" s="226"/>
      <c r="K276" s="226"/>
      <c r="L276" s="230"/>
      <c r="M276" s="231"/>
      <c r="N276" s="232"/>
      <c r="O276" s="232"/>
      <c r="P276" s="232"/>
      <c r="Q276" s="232"/>
      <c r="R276" s="232"/>
      <c r="S276" s="232"/>
      <c r="T276" s="233"/>
      <c r="AT276" s="234" t="s">
        <v>180</v>
      </c>
      <c r="AU276" s="234" t="s">
        <v>83</v>
      </c>
      <c r="AV276" s="15" t="s">
        <v>81</v>
      </c>
      <c r="AW276" s="15" t="s">
        <v>34</v>
      </c>
      <c r="AX276" s="15" t="s">
        <v>73</v>
      </c>
      <c r="AY276" s="234" t="s">
        <v>172</v>
      </c>
    </row>
    <row r="277" spans="1:65" s="13" customFormat="1">
      <c r="B277" s="202"/>
      <c r="C277" s="203"/>
      <c r="D277" s="204" t="s">
        <v>180</v>
      </c>
      <c r="E277" s="205" t="s">
        <v>21</v>
      </c>
      <c r="F277" s="206" t="s">
        <v>393</v>
      </c>
      <c r="G277" s="203"/>
      <c r="H277" s="207">
        <v>692.43899999999996</v>
      </c>
      <c r="I277" s="208"/>
      <c r="J277" s="203"/>
      <c r="K277" s="203"/>
      <c r="L277" s="209"/>
      <c r="M277" s="210"/>
      <c r="N277" s="211"/>
      <c r="O277" s="211"/>
      <c r="P277" s="211"/>
      <c r="Q277" s="211"/>
      <c r="R277" s="211"/>
      <c r="S277" s="211"/>
      <c r="T277" s="212"/>
      <c r="AT277" s="213" t="s">
        <v>180</v>
      </c>
      <c r="AU277" s="213" t="s">
        <v>83</v>
      </c>
      <c r="AV277" s="13" t="s">
        <v>83</v>
      </c>
      <c r="AW277" s="13" t="s">
        <v>34</v>
      </c>
      <c r="AX277" s="13" t="s">
        <v>73</v>
      </c>
      <c r="AY277" s="213" t="s">
        <v>172</v>
      </c>
    </row>
    <row r="278" spans="1:65" s="14" customFormat="1">
      <c r="B278" s="214"/>
      <c r="C278" s="215"/>
      <c r="D278" s="204" t="s">
        <v>180</v>
      </c>
      <c r="E278" s="216" t="s">
        <v>21</v>
      </c>
      <c r="F278" s="217" t="s">
        <v>182</v>
      </c>
      <c r="G278" s="215"/>
      <c r="H278" s="218">
        <v>692.43899999999996</v>
      </c>
      <c r="I278" s="219"/>
      <c r="J278" s="215"/>
      <c r="K278" s="215"/>
      <c r="L278" s="220"/>
      <c r="M278" s="221"/>
      <c r="N278" s="222"/>
      <c r="O278" s="222"/>
      <c r="P278" s="222"/>
      <c r="Q278" s="222"/>
      <c r="R278" s="222"/>
      <c r="S278" s="222"/>
      <c r="T278" s="223"/>
      <c r="AT278" s="224" t="s">
        <v>180</v>
      </c>
      <c r="AU278" s="224" t="s">
        <v>83</v>
      </c>
      <c r="AV278" s="14" t="s">
        <v>178</v>
      </c>
      <c r="AW278" s="14" t="s">
        <v>34</v>
      </c>
      <c r="AX278" s="14" t="s">
        <v>81</v>
      </c>
      <c r="AY278" s="224" t="s">
        <v>172</v>
      </c>
    </row>
    <row r="279" spans="1:65" s="2" customFormat="1" ht="24" customHeight="1">
      <c r="A279" s="35"/>
      <c r="B279" s="36"/>
      <c r="C279" s="189" t="s">
        <v>440</v>
      </c>
      <c r="D279" s="189" t="s">
        <v>174</v>
      </c>
      <c r="E279" s="190" t="s">
        <v>441</v>
      </c>
      <c r="F279" s="191" t="s">
        <v>442</v>
      </c>
      <c r="G279" s="192" t="s">
        <v>115</v>
      </c>
      <c r="H279" s="193">
        <v>612.88199999999995</v>
      </c>
      <c r="I279" s="194"/>
      <c r="J279" s="195">
        <f>ROUND(I279*H279,2)</f>
        <v>0</v>
      </c>
      <c r="K279" s="191" t="s">
        <v>177</v>
      </c>
      <c r="L279" s="40"/>
      <c r="M279" s="196" t="s">
        <v>21</v>
      </c>
      <c r="N279" s="197" t="s">
        <v>44</v>
      </c>
      <c r="O279" s="65"/>
      <c r="P279" s="198">
        <f>O279*H279</f>
        <v>0</v>
      </c>
      <c r="Q279" s="198">
        <v>0</v>
      </c>
      <c r="R279" s="198">
        <f>Q279*H279</f>
        <v>0</v>
      </c>
      <c r="S279" s="198">
        <v>0</v>
      </c>
      <c r="T279" s="199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0" t="s">
        <v>178</v>
      </c>
      <c r="AT279" s="200" t="s">
        <v>174</v>
      </c>
      <c r="AU279" s="200" t="s">
        <v>83</v>
      </c>
      <c r="AY279" s="18" t="s">
        <v>172</v>
      </c>
      <c r="BE279" s="201">
        <f>IF(N279="základní",J279,0)</f>
        <v>0</v>
      </c>
      <c r="BF279" s="201">
        <f>IF(N279="snížená",J279,0)</f>
        <v>0</v>
      </c>
      <c r="BG279" s="201">
        <f>IF(N279="zákl. přenesená",J279,0)</f>
        <v>0</v>
      </c>
      <c r="BH279" s="201">
        <f>IF(N279="sníž. přenesená",J279,0)</f>
        <v>0</v>
      </c>
      <c r="BI279" s="201">
        <f>IF(N279="nulová",J279,0)</f>
        <v>0</v>
      </c>
      <c r="BJ279" s="18" t="s">
        <v>81</v>
      </c>
      <c r="BK279" s="201">
        <f>ROUND(I279*H279,2)</f>
        <v>0</v>
      </c>
      <c r="BL279" s="18" t="s">
        <v>178</v>
      </c>
      <c r="BM279" s="200" t="s">
        <v>443</v>
      </c>
    </row>
    <row r="280" spans="1:65" s="15" customFormat="1">
      <c r="B280" s="225"/>
      <c r="C280" s="226"/>
      <c r="D280" s="204" t="s">
        <v>180</v>
      </c>
      <c r="E280" s="227" t="s">
        <v>21</v>
      </c>
      <c r="F280" s="228" t="s">
        <v>444</v>
      </c>
      <c r="G280" s="226"/>
      <c r="H280" s="227" t="s">
        <v>21</v>
      </c>
      <c r="I280" s="229"/>
      <c r="J280" s="226"/>
      <c r="K280" s="226"/>
      <c r="L280" s="230"/>
      <c r="M280" s="231"/>
      <c r="N280" s="232"/>
      <c r="O280" s="232"/>
      <c r="P280" s="232"/>
      <c r="Q280" s="232"/>
      <c r="R280" s="232"/>
      <c r="S280" s="232"/>
      <c r="T280" s="233"/>
      <c r="AT280" s="234" t="s">
        <v>180</v>
      </c>
      <c r="AU280" s="234" t="s">
        <v>83</v>
      </c>
      <c r="AV280" s="15" t="s">
        <v>81</v>
      </c>
      <c r="AW280" s="15" t="s">
        <v>34</v>
      </c>
      <c r="AX280" s="15" t="s">
        <v>73</v>
      </c>
      <c r="AY280" s="234" t="s">
        <v>172</v>
      </c>
    </row>
    <row r="281" spans="1:65" s="15" customFormat="1">
      <c r="B281" s="225"/>
      <c r="C281" s="226"/>
      <c r="D281" s="204" t="s">
        <v>180</v>
      </c>
      <c r="E281" s="227" t="s">
        <v>21</v>
      </c>
      <c r="F281" s="228" t="s">
        <v>297</v>
      </c>
      <c r="G281" s="226"/>
      <c r="H281" s="227" t="s">
        <v>21</v>
      </c>
      <c r="I281" s="229"/>
      <c r="J281" s="226"/>
      <c r="K281" s="226"/>
      <c r="L281" s="230"/>
      <c r="M281" s="231"/>
      <c r="N281" s="232"/>
      <c r="O281" s="232"/>
      <c r="P281" s="232"/>
      <c r="Q281" s="232"/>
      <c r="R281" s="232"/>
      <c r="S281" s="232"/>
      <c r="T281" s="233"/>
      <c r="AT281" s="234" t="s">
        <v>180</v>
      </c>
      <c r="AU281" s="234" t="s">
        <v>83</v>
      </c>
      <c r="AV281" s="15" t="s">
        <v>81</v>
      </c>
      <c r="AW281" s="15" t="s">
        <v>34</v>
      </c>
      <c r="AX281" s="15" t="s">
        <v>73</v>
      </c>
      <c r="AY281" s="234" t="s">
        <v>172</v>
      </c>
    </row>
    <row r="282" spans="1:65" s="13" customFormat="1">
      <c r="B282" s="202"/>
      <c r="C282" s="203"/>
      <c r="D282" s="204" t="s">
        <v>180</v>
      </c>
      <c r="E282" s="205" t="s">
        <v>21</v>
      </c>
      <c r="F282" s="206" t="s">
        <v>445</v>
      </c>
      <c r="G282" s="203"/>
      <c r="H282" s="207">
        <v>607.15700000000004</v>
      </c>
      <c r="I282" s="208"/>
      <c r="J282" s="203"/>
      <c r="K282" s="203"/>
      <c r="L282" s="209"/>
      <c r="M282" s="210"/>
      <c r="N282" s="211"/>
      <c r="O282" s="211"/>
      <c r="P282" s="211"/>
      <c r="Q282" s="211"/>
      <c r="R282" s="211"/>
      <c r="S282" s="211"/>
      <c r="T282" s="212"/>
      <c r="AT282" s="213" t="s">
        <v>180</v>
      </c>
      <c r="AU282" s="213" t="s">
        <v>83</v>
      </c>
      <c r="AV282" s="13" t="s">
        <v>83</v>
      </c>
      <c r="AW282" s="13" t="s">
        <v>34</v>
      </c>
      <c r="AX282" s="13" t="s">
        <v>73</v>
      </c>
      <c r="AY282" s="213" t="s">
        <v>172</v>
      </c>
    </row>
    <row r="283" spans="1:65" s="15" customFormat="1">
      <c r="B283" s="225"/>
      <c r="C283" s="226"/>
      <c r="D283" s="204" t="s">
        <v>180</v>
      </c>
      <c r="E283" s="227" t="s">
        <v>21</v>
      </c>
      <c r="F283" s="228" t="s">
        <v>277</v>
      </c>
      <c r="G283" s="226"/>
      <c r="H283" s="227" t="s">
        <v>21</v>
      </c>
      <c r="I283" s="229"/>
      <c r="J283" s="226"/>
      <c r="K283" s="226"/>
      <c r="L283" s="230"/>
      <c r="M283" s="231"/>
      <c r="N283" s="232"/>
      <c r="O283" s="232"/>
      <c r="P283" s="232"/>
      <c r="Q283" s="232"/>
      <c r="R283" s="232"/>
      <c r="S283" s="232"/>
      <c r="T283" s="233"/>
      <c r="AT283" s="234" t="s">
        <v>180</v>
      </c>
      <c r="AU283" s="234" t="s">
        <v>83</v>
      </c>
      <c r="AV283" s="15" t="s">
        <v>81</v>
      </c>
      <c r="AW283" s="15" t="s">
        <v>34</v>
      </c>
      <c r="AX283" s="15" t="s">
        <v>73</v>
      </c>
      <c r="AY283" s="234" t="s">
        <v>172</v>
      </c>
    </row>
    <row r="284" spans="1:65" s="13" customFormat="1">
      <c r="B284" s="202"/>
      <c r="C284" s="203"/>
      <c r="D284" s="204" t="s">
        <v>180</v>
      </c>
      <c r="E284" s="205" t="s">
        <v>21</v>
      </c>
      <c r="F284" s="206" t="s">
        <v>446</v>
      </c>
      <c r="G284" s="203"/>
      <c r="H284" s="207">
        <v>3.0379999999999998</v>
      </c>
      <c r="I284" s="208"/>
      <c r="J284" s="203"/>
      <c r="K284" s="203"/>
      <c r="L284" s="209"/>
      <c r="M284" s="210"/>
      <c r="N284" s="211"/>
      <c r="O284" s="211"/>
      <c r="P284" s="211"/>
      <c r="Q284" s="211"/>
      <c r="R284" s="211"/>
      <c r="S284" s="211"/>
      <c r="T284" s="212"/>
      <c r="AT284" s="213" t="s">
        <v>180</v>
      </c>
      <c r="AU284" s="213" t="s">
        <v>83</v>
      </c>
      <c r="AV284" s="13" t="s">
        <v>83</v>
      </c>
      <c r="AW284" s="13" t="s">
        <v>34</v>
      </c>
      <c r="AX284" s="13" t="s">
        <v>73</v>
      </c>
      <c r="AY284" s="213" t="s">
        <v>172</v>
      </c>
    </row>
    <row r="285" spans="1:65" s="13" customFormat="1">
      <c r="B285" s="202"/>
      <c r="C285" s="203"/>
      <c r="D285" s="204" t="s">
        <v>180</v>
      </c>
      <c r="E285" s="205" t="s">
        <v>21</v>
      </c>
      <c r="F285" s="206" t="s">
        <v>447</v>
      </c>
      <c r="G285" s="203"/>
      <c r="H285" s="207">
        <v>2.3239999999999998</v>
      </c>
      <c r="I285" s="208"/>
      <c r="J285" s="203"/>
      <c r="K285" s="203"/>
      <c r="L285" s="209"/>
      <c r="M285" s="210"/>
      <c r="N285" s="211"/>
      <c r="O285" s="211"/>
      <c r="P285" s="211"/>
      <c r="Q285" s="211"/>
      <c r="R285" s="211"/>
      <c r="S285" s="211"/>
      <c r="T285" s="212"/>
      <c r="AT285" s="213" t="s">
        <v>180</v>
      </c>
      <c r="AU285" s="213" t="s">
        <v>83</v>
      </c>
      <c r="AV285" s="13" t="s">
        <v>83</v>
      </c>
      <c r="AW285" s="13" t="s">
        <v>34</v>
      </c>
      <c r="AX285" s="13" t="s">
        <v>73</v>
      </c>
      <c r="AY285" s="213" t="s">
        <v>172</v>
      </c>
    </row>
    <row r="286" spans="1:65" s="13" customFormat="1">
      <c r="B286" s="202"/>
      <c r="C286" s="203"/>
      <c r="D286" s="204" t="s">
        <v>180</v>
      </c>
      <c r="E286" s="205" t="s">
        <v>21</v>
      </c>
      <c r="F286" s="206" t="s">
        <v>448</v>
      </c>
      <c r="G286" s="203"/>
      <c r="H286" s="207">
        <v>0.36299999999999999</v>
      </c>
      <c r="I286" s="208"/>
      <c r="J286" s="203"/>
      <c r="K286" s="203"/>
      <c r="L286" s="209"/>
      <c r="M286" s="210"/>
      <c r="N286" s="211"/>
      <c r="O286" s="211"/>
      <c r="P286" s="211"/>
      <c r="Q286" s="211"/>
      <c r="R286" s="211"/>
      <c r="S286" s="211"/>
      <c r="T286" s="212"/>
      <c r="AT286" s="213" t="s">
        <v>180</v>
      </c>
      <c r="AU286" s="213" t="s">
        <v>83</v>
      </c>
      <c r="AV286" s="13" t="s">
        <v>83</v>
      </c>
      <c r="AW286" s="13" t="s">
        <v>34</v>
      </c>
      <c r="AX286" s="13" t="s">
        <v>73</v>
      </c>
      <c r="AY286" s="213" t="s">
        <v>172</v>
      </c>
    </row>
    <row r="287" spans="1:65" s="14" customFormat="1">
      <c r="B287" s="214"/>
      <c r="C287" s="215"/>
      <c r="D287" s="204" t="s">
        <v>180</v>
      </c>
      <c r="E287" s="216" t="s">
        <v>120</v>
      </c>
      <c r="F287" s="217" t="s">
        <v>182</v>
      </c>
      <c r="G287" s="215"/>
      <c r="H287" s="218">
        <v>612.88199999999995</v>
      </c>
      <c r="I287" s="219"/>
      <c r="J287" s="215"/>
      <c r="K287" s="215"/>
      <c r="L287" s="220"/>
      <c r="M287" s="221"/>
      <c r="N287" s="222"/>
      <c r="O287" s="222"/>
      <c r="P287" s="222"/>
      <c r="Q287" s="222"/>
      <c r="R287" s="222"/>
      <c r="S287" s="222"/>
      <c r="T287" s="223"/>
      <c r="AT287" s="224" t="s">
        <v>180</v>
      </c>
      <c r="AU287" s="224" t="s">
        <v>83</v>
      </c>
      <c r="AV287" s="14" t="s">
        <v>178</v>
      </c>
      <c r="AW287" s="14" t="s">
        <v>34</v>
      </c>
      <c r="AX287" s="14" t="s">
        <v>81</v>
      </c>
      <c r="AY287" s="224" t="s">
        <v>172</v>
      </c>
    </row>
    <row r="288" spans="1:65" s="2" customFormat="1" ht="16.5" customHeight="1">
      <c r="A288" s="35"/>
      <c r="B288" s="36"/>
      <c r="C288" s="235" t="s">
        <v>449</v>
      </c>
      <c r="D288" s="235" t="s">
        <v>416</v>
      </c>
      <c r="E288" s="236" t="s">
        <v>450</v>
      </c>
      <c r="F288" s="237" t="s">
        <v>451</v>
      </c>
      <c r="G288" s="238" t="s">
        <v>419</v>
      </c>
      <c r="H288" s="239">
        <v>1103.1880000000001</v>
      </c>
      <c r="I288" s="240"/>
      <c r="J288" s="241">
        <f>ROUND(I288*H288,2)</f>
        <v>0</v>
      </c>
      <c r="K288" s="237" t="s">
        <v>177</v>
      </c>
      <c r="L288" s="242"/>
      <c r="M288" s="243" t="s">
        <v>21</v>
      </c>
      <c r="N288" s="244" t="s">
        <v>44</v>
      </c>
      <c r="O288" s="65"/>
      <c r="P288" s="198">
        <f>O288*H288</f>
        <v>0</v>
      </c>
      <c r="Q288" s="198">
        <v>0</v>
      </c>
      <c r="R288" s="198">
        <f>Q288*H288</f>
        <v>0</v>
      </c>
      <c r="S288" s="198">
        <v>0</v>
      </c>
      <c r="T288" s="199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0" t="s">
        <v>214</v>
      </c>
      <c r="AT288" s="200" t="s">
        <v>416</v>
      </c>
      <c r="AU288" s="200" t="s">
        <v>83</v>
      </c>
      <c r="AY288" s="18" t="s">
        <v>172</v>
      </c>
      <c r="BE288" s="201">
        <f>IF(N288="základní",J288,0)</f>
        <v>0</v>
      </c>
      <c r="BF288" s="201">
        <f>IF(N288="snížená",J288,0)</f>
        <v>0</v>
      </c>
      <c r="BG288" s="201">
        <f>IF(N288="zákl. přenesená",J288,0)</f>
        <v>0</v>
      </c>
      <c r="BH288" s="201">
        <f>IF(N288="sníž. přenesená",J288,0)</f>
        <v>0</v>
      </c>
      <c r="BI288" s="201">
        <f>IF(N288="nulová",J288,0)</f>
        <v>0</v>
      </c>
      <c r="BJ288" s="18" t="s">
        <v>81</v>
      </c>
      <c r="BK288" s="201">
        <f>ROUND(I288*H288,2)</f>
        <v>0</v>
      </c>
      <c r="BL288" s="18" t="s">
        <v>178</v>
      </c>
      <c r="BM288" s="200" t="s">
        <v>452</v>
      </c>
    </row>
    <row r="289" spans="1:65" s="13" customFormat="1">
      <c r="B289" s="202"/>
      <c r="C289" s="203"/>
      <c r="D289" s="204" t="s">
        <v>180</v>
      </c>
      <c r="E289" s="205" t="s">
        <v>21</v>
      </c>
      <c r="F289" s="206" t="s">
        <v>453</v>
      </c>
      <c r="G289" s="203"/>
      <c r="H289" s="207">
        <v>1103.1880000000001</v>
      </c>
      <c r="I289" s="208"/>
      <c r="J289" s="203"/>
      <c r="K289" s="203"/>
      <c r="L289" s="209"/>
      <c r="M289" s="210"/>
      <c r="N289" s="211"/>
      <c r="O289" s="211"/>
      <c r="P289" s="211"/>
      <c r="Q289" s="211"/>
      <c r="R289" s="211"/>
      <c r="S289" s="211"/>
      <c r="T289" s="212"/>
      <c r="AT289" s="213" t="s">
        <v>180</v>
      </c>
      <c r="AU289" s="213" t="s">
        <v>83</v>
      </c>
      <c r="AV289" s="13" t="s">
        <v>83</v>
      </c>
      <c r="AW289" s="13" t="s">
        <v>34</v>
      </c>
      <c r="AX289" s="13" t="s">
        <v>73</v>
      </c>
      <c r="AY289" s="213" t="s">
        <v>172</v>
      </c>
    </row>
    <row r="290" spans="1:65" s="14" customFormat="1">
      <c r="B290" s="214"/>
      <c r="C290" s="215"/>
      <c r="D290" s="204" t="s">
        <v>180</v>
      </c>
      <c r="E290" s="216" t="s">
        <v>21</v>
      </c>
      <c r="F290" s="217" t="s">
        <v>182</v>
      </c>
      <c r="G290" s="215"/>
      <c r="H290" s="218">
        <v>1103.1880000000001</v>
      </c>
      <c r="I290" s="219"/>
      <c r="J290" s="215"/>
      <c r="K290" s="215"/>
      <c r="L290" s="220"/>
      <c r="M290" s="221"/>
      <c r="N290" s="222"/>
      <c r="O290" s="222"/>
      <c r="P290" s="222"/>
      <c r="Q290" s="222"/>
      <c r="R290" s="222"/>
      <c r="S290" s="222"/>
      <c r="T290" s="223"/>
      <c r="AT290" s="224" t="s">
        <v>180</v>
      </c>
      <c r="AU290" s="224" t="s">
        <v>83</v>
      </c>
      <c r="AV290" s="14" t="s">
        <v>178</v>
      </c>
      <c r="AW290" s="14" t="s">
        <v>34</v>
      </c>
      <c r="AX290" s="14" t="s">
        <v>81</v>
      </c>
      <c r="AY290" s="224" t="s">
        <v>172</v>
      </c>
    </row>
    <row r="291" spans="1:65" s="2" customFormat="1" ht="24" customHeight="1">
      <c r="A291" s="35"/>
      <c r="B291" s="36"/>
      <c r="C291" s="189" t="s">
        <v>454</v>
      </c>
      <c r="D291" s="189" t="s">
        <v>174</v>
      </c>
      <c r="E291" s="190" t="s">
        <v>455</v>
      </c>
      <c r="F291" s="191" t="s">
        <v>456</v>
      </c>
      <c r="G291" s="192" t="s">
        <v>125</v>
      </c>
      <c r="H291" s="193">
        <v>5320</v>
      </c>
      <c r="I291" s="194"/>
      <c r="J291" s="195">
        <f>ROUND(I291*H291,2)</f>
        <v>0</v>
      </c>
      <c r="K291" s="191" t="s">
        <v>177</v>
      </c>
      <c r="L291" s="40"/>
      <c r="M291" s="196" t="s">
        <v>21</v>
      </c>
      <c r="N291" s="197" t="s">
        <v>44</v>
      </c>
      <c r="O291" s="65"/>
      <c r="P291" s="198">
        <f>O291*H291</f>
        <v>0</v>
      </c>
      <c r="Q291" s="198">
        <v>0</v>
      </c>
      <c r="R291" s="198">
        <f>Q291*H291</f>
        <v>0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178</v>
      </c>
      <c r="AT291" s="200" t="s">
        <v>174</v>
      </c>
      <c r="AU291" s="200" t="s">
        <v>83</v>
      </c>
      <c r="AY291" s="18" t="s">
        <v>172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81</v>
      </c>
      <c r="BK291" s="201">
        <f>ROUND(I291*H291,2)</f>
        <v>0</v>
      </c>
      <c r="BL291" s="18" t="s">
        <v>178</v>
      </c>
      <c r="BM291" s="200" t="s">
        <v>457</v>
      </c>
    </row>
    <row r="292" spans="1:65" s="13" customFormat="1">
      <c r="B292" s="202"/>
      <c r="C292" s="203"/>
      <c r="D292" s="204" t="s">
        <v>180</v>
      </c>
      <c r="E292" s="205" t="s">
        <v>21</v>
      </c>
      <c r="F292" s="206" t="s">
        <v>122</v>
      </c>
      <c r="G292" s="203"/>
      <c r="H292" s="207">
        <v>5320</v>
      </c>
      <c r="I292" s="208"/>
      <c r="J292" s="203"/>
      <c r="K292" s="203"/>
      <c r="L292" s="209"/>
      <c r="M292" s="210"/>
      <c r="N292" s="211"/>
      <c r="O292" s="211"/>
      <c r="P292" s="211"/>
      <c r="Q292" s="211"/>
      <c r="R292" s="211"/>
      <c r="S292" s="211"/>
      <c r="T292" s="212"/>
      <c r="AT292" s="213" t="s">
        <v>180</v>
      </c>
      <c r="AU292" s="213" t="s">
        <v>83</v>
      </c>
      <c r="AV292" s="13" t="s">
        <v>83</v>
      </c>
      <c r="AW292" s="13" t="s">
        <v>34</v>
      </c>
      <c r="AX292" s="13" t="s">
        <v>73</v>
      </c>
      <c r="AY292" s="213" t="s">
        <v>172</v>
      </c>
    </row>
    <row r="293" spans="1:65" s="14" customFormat="1">
      <c r="B293" s="214"/>
      <c r="C293" s="215"/>
      <c r="D293" s="204" t="s">
        <v>180</v>
      </c>
      <c r="E293" s="216" t="s">
        <v>21</v>
      </c>
      <c r="F293" s="217" t="s">
        <v>182</v>
      </c>
      <c r="G293" s="215"/>
      <c r="H293" s="218">
        <v>5320</v>
      </c>
      <c r="I293" s="219"/>
      <c r="J293" s="215"/>
      <c r="K293" s="215"/>
      <c r="L293" s="220"/>
      <c r="M293" s="221"/>
      <c r="N293" s="222"/>
      <c r="O293" s="222"/>
      <c r="P293" s="222"/>
      <c r="Q293" s="222"/>
      <c r="R293" s="222"/>
      <c r="S293" s="222"/>
      <c r="T293" s="223"/>
      <c r="AT293" s="224" t="s">
        <v>180</v>
      </c>
      <c r="AU293" s="224" t="s">
        <v>83</v>
      </c>
      <c r="AV293" s="14" t="s">
        <v>178</v>
      </c>
      <c r="AW293" s="14" t="s">
        <v>34</v>
      </c>
      <c r="AX293" s="14" t="s">
        <v>81</v>
      </c>
      <c r="AY293" s="224" t="s">
        <v>172</v>
      </c>
    </row>
    <row r="294" spans="1:65" s="12" customFormat="1" ht="22.9" customHeight="1">
      <c r="B294" s="173"/>
      <c r="C294" s="174"/>
      <c r="D294" s="175" t="s">
        <v>72</v>
      </c>
      <c r="E294" s="187" t="s">
        <v>83</v>
      </c>
      <c r="F294" s="187" t="s">
        <v>458</v>
      </c>
      <c r="G294" s="174"/>
      <c r="H294" s="174"/>
      <c r="I294" s="177"/>
      <c r="J294" s="188">
        <f>BK294</f>
        <v>0</v>
      </c>
      <c r="K294" s="174"/>
      <c r="L294" s="179"/>
      <c r="M294" s="180"/>
      <c r="N294" s="181"/>
      <c r="O294" s="181"/>
      <c r="P294" s="182">
        <f>SUM(P295:P298)</f>
        <v>0</v>
      </c>
      <c r="Q294" s="181"/>
      <c r="R294" s="182">
        <f>SUM(R295:R298)</f>
        <v>0.11562317999999999</v>
      </c>
      <c r="S294" s="181"/>
      <c r="T294" s="183">
        <f>SUM(T295:T298)</f>
        <v>0</v>
      </c>
      <c r="AR294" s="184" t="s">
        <v>81</v>
      </c>
      <c r="AT294" s="185" t="s">
        <v>72</v>
      </c>
      <c r="AU294" s="185" t="s">
        <v>81</v>
      </c>
      <c r="AY294" s="184" t="s">
        <v>172</v>
      </c>
      <c r="BK294" s="186">
        <f>SUM(BK295:BK298)</f>
        <v>0</v>
      </c>
    </row>
    <row r="295" spans="1:65" s="2" customFormat="1" ht="36" customHeight="1">
      <c r="A295" s="35"/>
      <c r="B295" s="36"/>
      <c r="C295" s="189" t="s">
        <v>459</v>
      </c>
      <c r="D295" s="189" t="s">
        <v>174</v>
      </c>
      <c r="E295" s="190" t="s">
        <v>460</v>
      </c>
      <c r="F295" s="191" t="s">
        <v>461</v>
      </c>
      <c r="G295" s="192" t="s">
        <v>115</v>
      </c>
      <c r="H295" s="193">
        <v>5.3999999999999999E-2</v>
      </c>
      <c r="I295" s="194"/>
      <c r="J295" s="195">
        <f>ROUND(I295*H295,2)</f>
        <v>0</v>
      </c>
      <c r="K295" s="191" t="s">
        <v>177</v>
      </c>
      <c r="L295" s="40"/>
      <c r="M295" s="196" t="s">
        <v>21</v>
      </c>
      <c r="N295" s="197" t="s">
        <v>44</v>
      </c>
      <c r="O295" s="65"/>
      <c r="P295" s="198">
        <f>O295*H295</f>
        <v>0</v>
      </c>
      <c r="Q295" s="198">
        <v>2.1411699999999998</v>
      </c>
      <c r="R295" s="198">
        <f>Q295*H295</f>
        <v>0.11562317999999999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178</v>
      </c>
      <c r="AT295" s="200" t="s">
        <v>174</v>
      </c>
      <c r="AU295" s="200" t="s">
        <v>83</v>
      </c>
      <c r="AY295" s="18" t="s">
        <v>172</v>
      </c>
      <c r="BE295" s="201">
        <f>IF(N295="základní",J295,0)</f>
        <v>0</v>
      </c>
      <c r="BF295" s="201">
        <f>IF(N295="snížená",J295,0)</f>
        <v>0</v>
      </c>
      <c r="BG295" s="201">
        <f>IF(N295="zákl. přenesená",J295,0)</f>
        <v>0</v>
      </c>
      <c r="BH295" s="201">
        <f>IF(N295="sníž. přenesená",J295,0)</f>
        <v>0</v>
      </c>
      <c r="BI295" s="201">
        <f>IF(N295="nulová",J295,0)</f>
        <v>0</v>
      </c>
      <c r="BJ295" s="18" t="s">
        <v>81</v>
      </c>
      <c r="BK295" s="201">
        <f>ROUND(I295*H295,2)</f>
        <v>0</v>
      </c>
      <c r="BL295" s="18" t="s">
        <v>178</v>
      </c>
      <c r="BM295" s="200" t="s">
        <v>462</v>
      </c>
    </row>
    <row r="296" spans="1:65" s="15" customFormat="1">
      <c r="B296" s="225"/>
      <c r="C296" s="226"/>
      <c r="D296" s="204" t="s">
        <v>180</v>
      </c>
      <c r="E296" s="227" t="s">
        <v>21</v>
      </c>
      <c r="F296" s="228" t="s">
        <v>463</v>
      </c>
      <c r="G296" s="226"/>
      <c r="H296" s="227" t="s">
        <v>21</v>
      </c>
      <c r="I296" s="229"/>
      <c r="J296" s="226"/>
      <c r="K296" s="226"/>
      <c r="L296" s="230"/>
      <c r="M296" s="231"/>
      <c r="N296" s="232"/>
      <c r="O296" s="232"/>
      <c r="P296" s="232"/>
      <c r="Q296" s="232"/>
      <c r="R296" s="232"/>
      <c r="S296" s="232"/>
      <c r="T296" s="233"/>
      <c r="AT296" s="234" t="s">
        <v>180</v>
      </c>
      <c r="AU296" s="234" t="s">
        <v>83</v>
      </c>
      <c r="AV296" s="15" t="s">
        <v>81</v>
      </c>
      <c r="AW296" s="15" t="s">
        <v>34</v>
      </c>
      <c r="AX296" s="15" t="s">
        <v>73</v>
      </c>
      <c r="AY296" s="234" t="s">
        <v>172</v>
      </c>
    </row>
    <row r="297" spans="1:65" s="13" customFormat="1">
      <c r="B297" s="202"/>
      <c r="C297" s="203"/>
      <c r="D297" s="204" t="s">
        <v>180</v>
      </c>
      <c r="E297" s="205" t="s">
        <v>21</v>
      </c>
      <c r="F297" s="206" t="s">
        <v>464</v>
      </c>
      <c r="G297" s="203"/>
      <c r="H297" s="207">
        <v>5.3999999999999999E-2</v>
      </c>
      <c r="I297" s="208"/>
      <c r="J297" s="203"/>
      <c r="K297" s="203"/>
      <c r="L297" s="209"/>
      <c r="M297" s="210"/>
      <c r="N297" s="211"/>
      <c r="O297" s="211"/>
      <c r="P297" s="211"/>
      <c r="Q297" s="211"/>
      <c r="R297" s="211"/>
      <c r="S297" s="211"/>
      <c r="T297" s="212"/>
      <c r="AT297" s="213" t="s">
        <v>180</v>
      </c>
      <c r="AU297" s="213" t="s">
        <v>83</v>
      </c>
      <c r="AV297" s="13" t="s">
        <v>83</v>
      </c>
      <c r="AW297" s="13" t="s">
        <v>34</v>
      </c>
      <c r="AX297" s="13" t="s">
        <v>73</v>
      </c>
      <c r="AY297" s="213" t="s">
        <v>172</v>
      </c>
    </row>
    <row r="298" spans="1:65" s="14" customFormat="1">
      <c r="B298" s="214"/>
      <c r="C298" s="215"/>
      <c r="D298" s="204" t="s">
        <v>180</v>
      </c>
      <c r="E298" s="216" t="s">
        <v>21</v>
      </c>
      <c r="F298" s="217" t="s">
        <v>182</v>
      </c>
      <c r="G298" s="215"/>
      <c r="H298" s="218">
        <v>5.3999999999999999E-2</v>
      </c>
      <c r="I298" s="219"/>
      <c r="J298" s="215"/>
      <c r="K298" s="215"/>
      <c r="L298" s="220"/>
      <c r="M298" s="221"/>
      <c r="N298" s="222"/>
      <c r="O298" s="222"/>
      <c r="P298" s="222"/>
      <c r="Q298" s="222"/>
      <c r="R298" s="222"/>
      <c r="S298" s="222"/>
      <c r="T298" s="223"/>
      <c r="AT298" s="224" t="s">
        <v>180</v>
      </c>
      <c r="AU298" s="224" t="s">
        <v>83</v>
      </c>
      <c r="AV298" s="14" t="s">
        <v>178</v>
      </c>
      <c r="AW298" s="14" t="s">
        <v>34</v>
      </c>
      <c r="AX298" s="14" t="s">
        <v>81</v>
      </c>
      <c r="AY298" s="224" t="s">
        <v>172</v>
      </c>
    </row>
    <row r="299" spans="1:65" s="12" customFormat="1" ht="22.9" customHeight="1">
      <c r="B299" s="173"/>
      <c r="C299" s="174"/>
      <c r="D299" s="175" t="s">
        <v>72</v>
      </c>
      <c r="E299" s="187" t="s">
        <v>186</v>
      </c>
      <c r="F299" s="187" t="s">
        <v>465</v>
      </c>
      <c r="G299" s="174"/>
      <c r="H299" s="174"/>
      <c r="I299" s="177"/>
      <c r="J299" s="188">
        <f>BK299</f>
        <v>0</v>
      </c>
      <c r="K299" s="174"/>
      <c r="L299" s="179"/>
      <c r="M299" s="180"/>
      <c r="N299" s="181"/>
      <c r="O299" s="181"/>
      <c r="P299" s="182">
        <f>SUM(P300:P308)</f>
        <v>0</v>
      </c>
      <c r="Q299" s="181"/>
      <c r="R299" s="182">
        <f>SUM(R300:R308)</f>
        <v>1.2410299999999999</v>
      </c>
      <c r="S299" s="181"/>
      <c r="T299" s="183">
        <f>SUM(T300:T308)</f>
        <v>0</v>
      </c>
      <c r="AR299" s="184" t="s">
        <v>81</v>
      </c>
      <c r="AT299" s="185" t="s">
        <v>72</v>
      </c>
      <c r="AU299" s="185" t="s">
        <v>81</v>
      </c>
      <c r="AY299" s="184" t="s">
        <v>172</v>
      </c>
      <c r="BK299" s="186">
        <f>SUM(BK300:BK308)</f>
        <v>0</v>
      </c>
    </row>
    <row r="300" spans="1:65" s="2" customFormat="1" ht="24" customHeight="1">
      <c r="A300" s="35"/>
      <c r="B300" s="36"/>
      <c r="C300" s="189" t="s">
        <v>466</v>
      </c>
      <c r="D300" s="189" t="s">
        <v>174</v>
      </c>
      <c r="E300" s="190" t="s">
        <v>467</v>
      </c>
      <c r="F300" s="191" t="s">
        <v>468</v>
      </c>
      <c r="G300" s="192" t="s">
        <v>217</v>
      </c>
      <c r="H300" s="193">
        <v>7</v>
      </c>
      <c r="I300" s="194"/>
      <c r="J300" s="195">
        <f>ROUND(I300*H300,2)</f>
        <v>0</v>
      </c>
      <c r="K300" s="191" t="s">
        <v>177</v>
      </c>
      <c r="L300" s="40"/>
      <c r="M300" s="196" t="s">
        <v>21</v>
      </c>
      <c r="N300" s="197" t="s">
        <v>44</v>
      </c>
      <c r="O300" s="65"/>
      <c r="P300" s="198">
        <f>O300*H300</f>
        <v>0</v>
      </c>
      <c r="Q300" s="198">
        <v>0.17488999999999999</v>
      </c>
      <c r="R300" s="198">
        <f>Q300*H300</f>
        <v>1.2242299999999999</v>
      </c>
      <c r="S300" s="198">
        <v>0</v>
      </c>
      <c r="T300" s="19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0" t="s">
        <v>178</v>
      </c>
      <c r="AT300" s="200" t="s">
        <v>174</v>
      </c>
      <c r="AU300" s="200" t="s">
        <v>83</v>
      </c>
      <c r="AY300" s="18" t="s">
        <v>172</v>
      </c>
      <c r="BE300" s="201">
        <f>IF(N300="základní",J300,0)</f>
        <v>0</v>
      </c>
      <c r="BF300" s="201">
        <f>IF(N300="snížená",J300,0)</f>
        <v>0</v>
      </c>
      <c r="BG300" s="201">
        <f>IF(N300="zákl. přenesená",J300,0)</f>
        <v>0</v>
      </c>
      <c r="BH300" s="201">
        <f>IF(N300="sníž. přenesená",J300,0)</f>
        <v>0</v>
      </c>
      <c r="BI300" s="201">
        <f>IF(N300="nulová",J300,0)</f>
        <v>0</v>
      </c>
      <c r="BJ300" s="18" t="s">
        <v>81</v>
      </c>
      <c r="BK300" s="201">
        <f>ROUND(I300*H300,2)</f>
        <v>0</v>
      </c>
      <c r="BL300" s="18" t="s">
        <v>178</v>
      </c>
      <c r="BM300" s="200" t="s">
        <v>469</v>
      </c>
    </row>
    <row r="301" spans="1:65" s="15" customFormat="1">
      <c r="B301" s="225"/>
      <c r="C301" s="226"/>
      <c r="D301" s="204" t="s">
        <v>180</v>
      </c>
      <c r="E301" s="227" t="s">
        <v>21</v>
      </c>
      <c r="F301" s="228" t="s">
        <v>470</v>
      </c>
      <c r="G301" s="226"/>
      <c r="H301" s="227" t="s">
        <v>21</v>
      </c>
      <c r="I301" s="229"/>
      <c r="J301" s="226"/>
      <c r="K301" s="226"/>
      <c r="L301" s="230"/>
      <c r="M301" s="231"/>
      <c r="N301" s="232"/>
      <c r="O301" s="232"/>
      <c r="P301" s="232"/>
      <c r="Q301" s="232"/>
      <c r="R301" s="232"/>
      <c r="S301" s="232"/>
      <c r="T301" s="233"/>
      <c r="AT301" s="234" t="s">
        <v>180</v>
      </c>
      <c r="AU301" s="234" t="s">
        <v>83</v>
      </c>
      <c r="AV301" s="15" t="s">
        <v>81</v>
      </c>
      <c r="AW301" s="15" t="s">
        <v>34</v>
      </c>
      <c r="AX301" s="15" t="s">
        <v>73</v>
      </c>
      <c r="AY301" s="234" t="s">
        <v>172</v>
      </c>
    </row>
    <row r="302" spans="1:65" s="13" customFormat="1">
      <c r="B302" s="202"/>
      <c r="C302" s="203"/>
      <c r="D302" s="204" t="s">
        <v>180</v>
      </c>
      <c r="E302" s="205" t="s">
        <v>21</v>
      </c>
      <c r="F302" s="206" t="s">
        <v>203</v>
      </c>
      <c r="G302" s="203"/>
      <c r="H302" s="207">
        <v>6</v>
      </c>
      <c r="I302" s="208"/>
      <c r="J302" s="203"/>
      <c r="K302" s="203"/>
      <c r="L302" s="209"/>
      <c r="M302" s="210"/>
      <c r="N302" s="211"/>
      <c r="O302" s="211"/>
      <c r="P302" s="211"/>
      <c r="Q302" s="211"/>
      <c r="R302" s="211"/>
      <c r="S302" s="211"/>
      <c r="T302" s="212"/>
      <c r="AT302" s="213" t="s">
        <v>180</v>
      </c>
      <c r="AU302" s="213" t="s">
        <v>83</v>
      </c>
      <c r="AV302" s="13" t="s">
        <v>83</v>
      </c>
      <c r="AW302" s="13" t="s">
        <v>34</v>
      </c>
      <c r="AX302" s="13" t="s">
        <v>73</v>
      </c>
      <c r="AY302" s="213" t="s">
        <v>172</v>
      </c>
    </row>
    <row r="303" spans="1:65" s="15" customFormat="1">
      <c r="B303" s="225"/>
      <c r="C303" s="226"/>
      <c r="D303" s="204" t="s">
        <v>180</v>
      </c>
      <c r="E303" s="227" t="s">
        <v>21</v>
      </c>
      <c r="F303" s="228" t="s">
        <v>471</v>
      </c>
      <c r="G303" s="226"/>
      <c r="H303" s="227" t="s">
        <v>21</v>
      </c>
      <c r="I303" s="229"/>
      <c r="J303" s="226"/>
      <c r="K303" s="226"/>
      <c r="L303" s="230"/>
      <c r="M303" s="231"/>
      <c r="N303" s="232"/>
      <c r="O303" s="232"/>
      <c r="P303" s="232"/>
      <c r="Q303" s="232"/>
      <c r="R303" s="232"/>
      <c r="S303" s="232"/>
      <c r="T303" s="233"/>
      <c r="AT303" s="234" t="s">
        <v>180</v>
      </c>
      <c r="AU303" s="234" t="s">
        <v>83</v>
      </c>
      <c r="AV303" s="15" t="s">
        <v>81</v>
      </c>
      <c r="AW303" s="15" t="s">
        <v>34</v>
      </c>
      <c r="AX303" s="15" t="s">
        <v>73</v>
      </c>
      <c r="AY303" s="234" t="s">
        <v>172</v>
      </c>
    </row>
    <row r="304" spans="1:65" s="13" customFormat="1">
      <c r="B304" s="202"/>
      <c r="C304" s="203"/>
      <c r="D304" s="204" t="s">
        <v>180</v>
      </c>
      <c r="E304" s="205" t="s">
        <v>21</v>
      </c>
      <c r="F304" s="206" t="s">
        <v>81</v>
      </c>
      <c r="G304" s="203"/>
      <c r="H304" s="207">
        <v>1</v>
      </c>
      <c r="I304" s="208"/>
      <c r="J304" s="203"/>
      <c r="K304" s="203"/>
      <c r="L304" s="209"/>
      <c r="M304" s="210"/>
      <c r="N304" s="211"/>
      <c r="O304" s="211"/>
      <c r="P304" s="211"/>
      <c r="Q304" s="211"/>
      <c r="R304" s="211"/>
      <c r="S304" s="211"/>
      <c r="T304" s="212"/>
      <c r="AT304" s="213" t="s">
        <v>180</v>
      </c>
      <c r="AU304" s="213" t="s">
        <v>83</v>
      </c>
      <c r="AV304" s="13" t="s">
        <v>83</v>
      </c>
      <c r="AW304" s="13" t="s">
        <v>34</v>
      </c>
      <c r="AX304" s="13" t="s">
        <v>73</v>
      </c>
      <c r="AY304" s="213" t="s">
        <v>172</v>
      </c>
    </row>
    <row r="305" spans="1:65" s="14" customFormat="1">
      <c r="B305" s="214"/>
      <c r="C305" s="215"/>
      <c r="D305" s="204" t="s">
        <v>180</v>
      </c>
      <c r="E305" s="216" t="s">
        <v>21</v>
      </c>
      <c r="F305" s="217" t="s">
        <v>182</v>
      </c>
      <c r="G305" s="215"/>
      <c r="H305" s="218">
        <v>7</v>
      </c>
      <c r="I305" s="219"/>
      <c r="J305" s="215"/>
      <c r="K305" s="215"/>
      <c r="L305" s="220"/>
      <c r="M305" s="221"/>
      <c r="N305" s="222"/>
      <c r="O305" s="222"/>
      <c r="P305" s="222"/>
      <c r="Q305" s="222"/>
      <c r="R305" s="222"/>
      <c r="S305" s="222"/>
      <c r="T305" s="223"/>
      <c r="AT305" s="224" t="s">
        <v>180</v>
      </c>
      <c r="AU305" s="224" t="s">
        <v>83</v>
      </c>
      <c r="AV305" s="14" t="s">
        <v>178</v>
      </c>
      <c r="AW305" s="14" t="s">
        <v>34</v>
      </c>
      <c r="AX305" s="14" t="s">
        <v>81</v>
      </c>
      <c r="AY305" s="224" t="s">
        <v>172</v>
      </c>
    </row>
    <row r="306" spans="1:65" s="2" customFormat="1" ht="16.5" customHeight="1">
      <c r="A306" s="35"/>
      <c r="B306" s="36"/>
      <c r="C306" s="235" t="s">
        <v>472</v>
      </c>
      <c r="D306" s="235" t="s">
        <v>416</v>
      </c>
      <c r="E306" s="236" t="s">
        <v>473</v>
      </c>
      <c r="F306" s="237" t="s">
        <v>474</v>
      </c>
      <c r="G306" s="238" t="s">
        <v>217</v>
      </c>
      <c r="H306" s="239">
        <v>6</v>
      </c>
      <c r="I306" s="240"/>
      <c r="J306" s="241">
        <f>ROUND(I306*H306,2)</f>
        <v>0</v>
      </c>
      <c r="K306" s="237" t="s">
        <v>21</v>
      </c>
      <c r="L306" s="242"/>
      <c r="M306" s="243" t="s">
        <v>21</v>
      </c>
      <c r="N306" s="244" t="s">
        <v>44</v>
      </c>
      <c r="O306" s="65"/>
      <c r="P306" s="198">
        <f>O306*H306</f>
        <v>0</v>
      </c>
      <c r="Q306" s="198">
        <v>2.8E-3</v>
      </c>
      <c r="R306" s="198">
        <f>Q306*H306</f>
        <v>1.6799999999999999E-2</v>
      </c>
      <c r="S306" s="198">
        <v>0</v>
      </c>
      <c r="T306" s="19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214</v>
      </c>
      <c r="AT306" s="200" t="s">
        <v>416</v>
      </c>
      <c r="AU306" s="200" t="s">
        <v>83</v>
      </c>
      <c r="AY306" s="18" t="s">
        <v>172</v>
      </c>
      <c r="BE306" s="201">
        <f>IF(N306="základní",J306,0)</f>
        <v>0</v>
      </c>
      <c r="BF306" s="201">
        <f>IF(N306="snížená",J306,0)</f>
        <v>0</v>
      </c>
      <c r="BG306" s="201">
        <f>IF(N306="zákl. přenesená",J306,0)</f>
        <v>0</v>
      </c>
      <c r="BH306" s="201">
        <f>IF(N306="sníž. přenesená",J306,0)</f>
        <v>0</v>
      </c>
      <c r="BI306" s="201">
        <f>IF(N306="nulová",J306,0)</f>
        <v>0</v>
      </c>
      <c r="BJ306" s="18" t="s">
        <v>81</v>
      </c>
      <c r="BK306" s="201">
        <f>ROUND(I306*H306,2)</f>
        <v>0</v>
      </c>
      <c r="BL306" s="18" t="s">
        <v>178</v>
      </c>
      <c r="BM306" s="200" t="s">
        <v>475</v>
      </c>
    </row>
    <row r="307" spans="1:65" s="13" customFormat="1">
      <c r="B307" s="202"/>
      <c r="C307" s="203"/>
      <c r="D307" s="204" t="s">
        <v>180</v>
      </c>
      <c r="E307" s="205" t="s">
        <v>21</v>
      </c>
      <c r="F307" s="206" t="s">
        <v>203</v>
      </c>
      <c r="G307" s="203"/>
      <c r="H307" s="207">
        <v>6</v>
      </c>
      <c r="I307" s="208"/>
      <c r="J307" s="203"/>
      <c r="K307" s="203"/>
      <c r="L307" s="209"/>
      <c r="M307" s="210"/>
      <c r="N307" s="211"/>
      <c r="O307" s="211"/>
      <c r="P307" s="211"/>
      <c r="Q307" s="211"/>
      <c r="R307" s="211"/>
      <c r="S307" s="211"/>
      <c r="T307" s="212"/>
      <c r="AT307" s="213" t="s">
        <v>180</v>
      </c>
      <c r="AU307" s="213" t="s">
        <v>83</v>
      </c>
      <c r="AV307" s="13" t="s">
        <v>83</v>
      </c>
      <c r="AW307" s="13" t="s">
        <v>34</v>
      </c>
      <c r="AX307" s="13" t="s">
        <v>73</v>
      </c>
      <c r="AY307" s="213" t="s">
        <v>172</v>
      </c>
    </row>
    <row r="308" spans="1:65" s="14" customFormat="1">
      <c r="B308" s="214"/>
      <c r="C308" s="215"/>
      <c r="D308" s="204" t="s">
        <v>180</v>
      </c>
      <c r="E308" s="216" t="s">
        <v>21</v>
      </c>
      <c r="F308" s="217" t="s">
        <v>182</v>
      </c>
      <c r="G308" s="215"/>
      <c r="H308" s="218">
        <v>6</v>
      </c>
      <c r="I308" s="219"/>
      <c r="J308" s="215"/>
      <c r="K308" s="215"/>
      <c r="L308" s="220"/>
      <c r="M308" s="221"/>
      <c r="N308" s="222"/>
      <c r="O308" s="222"/>
      <c r="P308" s="222"/>
      <c r="Q308" s="222"/>
      <c r="R308" s="222"/>
      <c r="S308" s="222"/>
      <c r="T308" s="223"/>
      <c r="AT308" s="224" t="s">
        <v>180</v>
      </c>
      <c r="AU308" s="224" t="s">
        <v>83</v>
      </c>
      <c r="AV308" s="14" t="s">
        <v>178</v>
      </c>
      <c r="AW308" s="14" t="s">
        <v>34</v>
      </c>
      <c r="AX308" s="14" t="s">
        <v>81</v>
      </c>
      <c r="AY308" s="224" t="s">
        <v>172</v>
      </c>
    </row>
    <row r="309" spans="1:65" s="12" customFormat="1" ht="22.9" customHeight="1">
      <c r="B309" s="173"/>
      <c r="C309" s="174"/>
      <c r="D309" s="175" t="s">
        <v>72</v>
      </c>
      <c r="E309" s="187" t="s">
        <v>178</v>
      </c>
      <c r="F309" s="187" t="s">
        <v>476</v>
      </c>
      <c r="G309" s="174"/>
      <c r="H309" s="174"/>
      <c r="I309" s="177"/>
      <c r="J309" s="188">
        <f>BK309</f>
        <v>0</v>
      </c>
      <c r="K309" s="174"/>
      <c r="L309" s="179"/>
      <c r="M309" s="180"/>
      <c r="N309" s="181"/>
      <c r="O309" s="181"/>
      <c r="P309" s="182">
        <f>SUM(P310:P330)</f>
        <v>0</v>
      </c>
      <c r="Q309" s="181"/>
      <c r="R309" s="182">
        <f>SUM(R310:R330)</f>
        <v>3.6263279999999995E-2</v>
      </c>
      <c r="S309" s="181"/>
      <c r="T309" s="183">
        <f>SUM(T310:T330)</f>
        <v>0</v>
      </c>
      <c r="AR309" s="184" t="s">
        <v>81</v>
      </c>
      <c r="AT309" s="185" t="s">
        <v>72</v>
      </c>
      <c r="AU309" s="185" t="s">
        <v>81</v>
      </c>
      <c r="AY309" s="184" t="s">
        <v>172</v>
      </c>
      <c r="BK309" s="186">
        <f>SUM(BK310:BK330)</f>
        <v>0</v>
      </c>
    </row>
    <row r="310" spans="1:65" s="2" customFormat="1" ht="16.5" customHeight="1">
      <c r="A310" s="35"/>
      <c r="B310" s="36"/>
      <c r="C310" s="189" t="s">
        <v>477</v>
      </c>
      <c r="D310" s="189" t="s">
        <v>174</v>
      </c>
      <c r="E310" s="190" t="s">
        <v>478</v>
      </c>
      <c r="F310" s="191" t="s">
        <v>479</v>
      </c>
      <c r="G310" s="192" t="s">
        <v>115</v>
      </c>
      <c r="H310" s="193">
        <v>253.465</v>
      </c>
      <c r="I310" s="194"/>
      <c r="J310" s="195">
        <f>ROUND(I310*H310,2)</f>
        <v>0</v>
      </c>
      <c r="K310" s="191" t="s">
        <v>177</v>
      </c>
      <c r="L310" s="40"/>
      <c r="M310" s="196" t="s">
        <v>21</v>
      </c>
      <c r="N310" s="197" t="s">
        <v>44</v>
      </c>
      <c r="O310" s="65"/>
      <c r="P310" s="198">
        <f>O310*H310</f>
        <v>0</v>
      </c>
      <c r="Q310" s="198">
        <v>0</v>
      </c>
      <c r="R310" s="198">
        <f>Q310*H310</f>
        <v>0</v>
      </c>
      <c r="S310" s="198">
        <v>0</v>
      </c>
      <c r="T310" s="199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0" t="s">
        <v>178</v>
      </c>
      <c r="AT310" s="200" t="s">
        <v>174</v>
      </c>
      <c r="AU310" s="200" t="s">
        <v>83</v>
      </c>
      <c r="AY310" s="18" t="s">
        <v>172</v>
      </c>
      <c r="BE310" s="201">
        <f>IF(N310="základní",J310,0)</f>
        <v>0</v>
      </c>
      <c r="BF310" s="201">
        <f>IF(N310="snížená",J310,0)</f>
        <v>0</v>
      </c>
      <c r="BG310" s="201">
        <f>IF(N310="zákl. přenesená",J310,0)</f>
        <v>0</v>
      </c>
      <c r="BH310" s="201">
        <f>IF(N310="sníž. přenesená",J310,0)</f>
        <v>0</v>
      </c>
      <c r="BI310" s="201">
        <f>IF(N310="nulová",J310,0)</f>
        <v>0</v>
      </c>
      <c r="BJ310" s="18" t="s">
        <v>81</v>
      </c>
      <c r="BK310" s="201">
        <f>ROUND(I310*H310,2)</f>
        <v>0</v>
      </c>
      <c r="BL310" s="18" t="s">
        <v>178</v>
      </c>
      <c r="BM310" s="200" t="s">
        <v>480</v>
      </c>
    </row>
    <row r="311" spans="1:65" s="15" customFormat="1">
      <c r="B311" s="225"/>
      <c r="C311" s="226"/>
      <c r="D311" s="204" t="s">
        <v>180</v>
      </c>
      <c r="E311" s="227" t="s">
        <v>21</v>
      </c>
      <c r="F311" s="228" t="s">
        <v>444</v>
      </c>
      <c r="G311" s="226"/>
      <c r="H311" s="227" t="s">
        <v>21</v>
      </c>
      <c r="I311" s="229"/>
      <c r="J311" s="226"/>
      <c r="K311" s="226"/>
      <c r="L311" s="230"/>
      <c r="M311" s="231"/>
      <c r="N311" s="232"/>
      <c r="O311" s="232"/>
      <c r="P311" s="232"/>
      <c r="Q311" s="232"/>
      <c r="R311" s="232"/>
      <c r="S311" s="232"/>
      <c r="T311" s="233"/>
      <c r="AT311" s="234" t="s">
        <v>180</v>
      </c>
      <c r="AU311" s="234" t="s">
        <v>83</v>
      </c>
      <c r="AV311" s="15" t="s">
        <v>81</v>
      </c>
      <c r="AW311" s="15" t="s">
        <v>34</v>
      </c>
      <c r="AX311" s="15" t="s">
        <v>73</v>
      </c>
      <c r="AY311" s="234" t="s">
        <v>172</v>
      </c>
    </row>
    <row r="312" spans="1:65" s="15" customFormat="1">
      <c r="B312" s="225"/>
      <c r="C312" s="226"/>
      <c r="D312" s="204" t="s">
        <v>180</v>
      </c>
      <c r="E312" s="227" t="s">
        <v>21</v>
      </c>
      <c r="F312" s="228" t="s">
        <v>297</v>
      </c>
      <c r="G312" s="226"/>
      <c r="H312" s="227" t="s">
        <v>21</v>
      </c>
      <c r="I312" s="229"/>
      <c r="J312" s="226"/>
      <c r="K312" s="226"/>
      <c r="L312" s="230"/>
      <c r="M312" s="231"/>
      <c r="N312" s="232"/>
      <c r="O312" s="232"/>
      <c r="P312" s="232"/>
      <c r="Q312" s="232"/>
      <c r="R312" s="232"/>
      <c r="S312" s="232"/>
      <c r="T312" s="233"/>
      <c r="AT312" s="234" t="s">
        <v>180</v>
      </c>
      <c r="AU312" s="234" t="s">
        <v>83</v>
      </c>
      <c r="AV312" s="15" t="s">
        <v>81</v>
      </c>
      <c r="AW312" s="15" t="s">
        <v>34</v>
      </c>
      <c r="AX312" s="15" t="s">
        <v>73</v>
      </c>
      <c r="AY312" s="234" t="s">
        <v>172</v>
      </c>
    </row>
    <row r="313" spans="1:65" s="13" customFormat="1">
      <c r="B313" s="202"/>
      <c r="C313" s="203"/>
      <c r="D313" s="204" t="s">
        <v>180</v>
      </c>
      <c r="E313" s="205" t="s">
        <v>21</v>
      </c>
      <c r="F313" s="206" t="s">
        <v>481</v>
      </c>
      <c r="G313" s="203"/>
      <c r="H313" s="207">
        <v>250.892</v>
      </c>
      <c r="I313" s="208"/>
      <c r="J313" s="203"/>
      <c r="K313" s="203"/>
      <c r="L313" s="209"/>
      <c r="M313" s="210"/>
      <c r="N313" s="211"/>
      <c r="O313" s="211"/>
      <c r="P313" s="211"/>
      <c r="Q313" s="211"/>
      <c r="R313" s="211"/>
      <c r="S313" s="211"/>
      <c r="T313" s="212"/>
      <c r="AT313" s="213" t="s">
        <v>180</v>
      </c>
      <c r="AU313" s="213" t="s">
        <v>83</v>
      </c>
      <c r="AV313" s="13" t="s">
        <v>83</v>
      </c>
      <c r="AW313" s="13" t="s">
        <v>34</v>
      </c>
      <c r="AX313" s="13" t="s">
        <v>73</v>
      </c>
      <c r="AY313" s="213" t="s">
        <v>172</v>
      </c>
    </row>
    <row r="314" spans="1:65" s="15" customFormat="1">
      <c r="B314" s="225"/>
      <c r="C314" s="226"/>
      <c r="D314" s="204" t="s">
        <v>180</v>
      </c>
      <c r="E314" s="227" t="s">
        <v>21</v>
      </c>
      <c r="F314" s="228" t="s">
        <v>277</v>
      </c>
      <c r="G314" s="226"/>
      <c r="H314" s="227" t="s">
        <v>21</v>
      </c>
      <c r="I314" s="229"/>
      <c r="J314" s="226"/>
      <c r="K314" s="226"/>
      <c r="L314" s="230"/>
      <c r="M314" s="231"/>
      <c r="N314" s="232"/>
      <c r="O314" s="232"/>
      <c r="P314" s="232"/>
      <c r="Q314" s="232"/>
      <c r="R314" s="232"/>
      <c r="S314" s="232"/>
      <c r="T314" s="233"/>
      <c r="AT314" s="234" t="s">
        <v>180</v>
      </c>
      <c r="AU314" s="234" t="s">
        <v>83</v>
      </c>
      <c r="AV314" s="15" t="s">
        <v>81</v>
      </c>
      <c r="AW314" s="15" t="s">
        <v>34</v>
      </c>
      <c r="AX314" s="15" t="s">
        <v>73</v>
      </c>
      <c r="AY314" s="234" t="s">
        <v>172</v>
      </c>
    </row>
    <row r="315" spans="1:65" s="13" customFormat="1">
      <c r="B315" s="202"/>
      <c r="C315" s="203"/>
      <c r="D315" s="204" t="s">
        <v>180</v>
      </c>
      <c r="E315" s="205" t="s">
        <v>21</v>
      </c>
      <c r="F315" s="206" t="s">
        <v>482</v>
      </c>
      <c r="G315" s="203"/>
      <c r="H315" s="207">
        <v>1.373</v>
      </c>
      <c r="I315" s="208"/>
      <c r="J315" s="203"/>
      <c r="K315" s="203"/>
      <c r="L315" s="209"/>
      <c r="M315" s="210"/>
      <c r="N315" s="211"/>
      <c r="O315" s="211"/>
      <c r="P315" s="211"/>
      <c r="Q315" s="211"/>
      <c r="R315" s="211"/>
      <c r="S315" s="211"/>
      <c r="T315" s="212"/>
      <c r="AT315" s="213" t="s">
        <v>180</v>
      </c>
      <c r="AU315" s="213" t="s">
        <v>83</v>
      </c>
      <c r="AV315" s="13" t="s">
        <v>83</v>
      </c>
      <c r="AW315" s="13" t="s">
        <v>34</v>
      </c>
      <c r="AX315" s="13" t="s">
        <v>73</v>
      </c>
      <c r="AY315" s="213" t="s">
        <v>172</v>
      </c>
    </row>
    <row r="316" spans="1:65" s="13" customFormat="1">
      <c r="B316" s="202"/>
      <c r="C316" s="203"/>
      <c r="D316" s="204" t="s">
        <v>180</v>
      </c>
      <c r="E316" s="205" t="s">
        <v>21</v>
      </c>
      <c r="F316" s="206" t="s">
        <v>483</v>
      </c>
      <c r="G316" s="203"/>
      <c r="H316" s="207">
        <v>1.2</v>
      </c>
      <c r="I316" s="208"/>
      <c r="J316" s="203"/>
      <c r="K316" s="203"/>
      <c r="L316" s="209"/>
      <c r="M316" s="210"/>
      <c r="N316" s="211"/>
      <c r="O316" s="211"/>
      <c r="P316" s="211"/>
      <c r="Q316" s="211"/>
      <c r="R316" s="211"/>
      <c r="S316" s="211"/>
      <c r="T316" s="212"/>
      <c r="AT316" s="213" t="s">
        <v>180</v>
      </c>
      <c r="AU316" s="213" t="s">
        <v>83</v>
      </c>
      <c r="AV316" s="13" t="s">
        <v>83</v>
      </c>
      <c r="AW316" s="13" t="s">
        <v>34</v>
      </c>
      <c r="AX316" s="13" t="s">
        <v>73</v>
      </c>
      <c r="AY316" s="213" t="s">
        <v>172</v>
      </c>
    </row>
    <row r="317" spans="1:65" s="14" customFormat="1">
      <c r="B317" s="214"/>
      <c r="C317" s="215"/>
      <c r="D317" s="204" t="s">
        <v>180</v>
      </c>
      <c r="E317" s="216" t="s">
        <v>117</v>
      </c>
      <c r="F317" s="217" t="s">
        <v>182</v>
      </c>
      <c r="G317" s="215"/>
      <c r="H317" s="218">
        <v>253.465</v>
      </c>
      <c r="I317" s="219"/>
      <c r="J317" s="215"/>
      <c r="K317" s="215"/>
      <c r="L317" s="220"/>
      <c r="M317" s="221"/>
      <c r="N317" s="222"/>
      <c r="O317" s="222"/>
      <c r="P317" s="222"/>
      <c r="Q317" s="222"/>
      <c r="R317" s="222"/>
      <c r="S317" s="222"/>
      <c r="T317" s="223"/>
      <c r="AT317" s="224" t="s">
        <v>180</v>
      </c>
      <c r="AU317" s="224" t="s">
        <v>83</v>
      </c>
      <c r="AV317" s="14" t="s">
        <v>178</v>
      </c>
      <c r="AW317" s="14" t="s">
        <v>34</v>
      </c>
      <c r="AX317" s="14" t="s">
        <v>81</v>
      </c>
      <c r="AY317" s="224" t="s">
        <v>172</v>
      </c>
    </row>
    <row r="318" spans="1:65" s="2" customFormat="1" ht="24" customHeight="1">
      <c r="A318" s="35"/>
      <c r="B318" s="36"/>
      <c r="C318" s="189" t="s">
        <v>484</v>
      </c>
      <c r="D318" s="189" t="s">
        <v>174</v>
      </c>
      <c r="E318" s="190" t="s">
        <v>485</v>
      </c>
      <c r="F318" s="191" t="s">
        <v>486</v>
      </c>
      <c r="G318" s="192" t="s">
        <v>115</v>
      </c>
      <c r="H318" s="193">
        <v>0.79800000000000004</v>
      </c>
      <c r="I318" s="194"/>
      <c r="J318" s="195">
        <f>ROUND(I318*H318,2)</f>
        <v>0</v>
      </c>
      <c r="K318" s="191" t="s">
        <v>177</v>
      </c>
      <c r="L318" s="40"/>
      <c r="M318" s="196" t="s">
        <v>21</v>
      </c>
      <c r="N318" s="197" t="s">
        <v>44</v>
      </c>
      <c r="O318" s="65"/>
      <c r="P318" s="198">
        <f>O318*H318</f>
        <v>0</v>
      </c>
      <c r="Q318" s="198">
        <v>0</v>
      </c>
      <c r="R318" s="198">
        <f>Q318*H318</f>
        <v>0</v>
      </c>
      <c r="S318" s="198">
        <v>0</v>
      </c>
      <c r="T318" s="199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0" t="s">
        <v>178</v>
      </c>
      <c r="AT318" s="200" t="s">
        <v>174</v>
      </c>
      <c r="AU318" s="200" t="s">
        <v>83</v>
      </c>
      <c r="AY318" s="18" t="s">
        <v>172</v>
      </c>
      <c r="BE318" s="201">
        <f>IF(N318="základní",J318,0)</f>
        <v>0</v>
      </c>
      <c r="BF318" s="201">
        <f>IF(N318="snížená",J318,0)</f>
        <v>0</v>
      </c>
      <c r="BG318" s="201">
        <f>IF(N318="zákl. přenesená",J318,0)</f>
        <v>0</v>
      </c>
      <c r="BH318" s="201">
        <f>IF(N318="sníž. přenesená",J318,0)</f>
        <v>0</v>
      </c>
      <c r="BI318" s="201">
        <f>IF(N318="nulová",J318,0)</f>
        <v>0</v>
      </c>
      <c r="BJ318" s="18" t="s">
        <v>81</v>
      </c>
      <c r="BK318" s="201">
        <f>ROUND(I318*H318,2)</f>
        <v>0</v>
      </c>
      <c r="BL318" s="18" t="s">
        <v>178</v>
      </c>
      <c r="BM318" s="200" t="s">
        <v>487</v>
      </c>
    </row>
    <row r="319" spans="1:65" s="15" customFormat="1">
      <c r="B319" s="225"/>
      <c r="C319" s="226"/>
      <c r="D319" s="204" t="s">
        <v>180</v>
      </c>
      <c r="E319" s="227" t="s">
        <v>21</v>
      </c>
      <c r="F319" s="228" t="s">
        <v>488</v>
      </c>
      <c r="G319" s="226"/>
      <c r="H319" s="227" t="s">
        <v>21</v>
      </c>
      <c r="I319" s="229"/>
      <c r="J319" s="226"/>
      <c r="K319" s="226"/>
      <c r="L319" s="230"/>
      <c r="M319" s="231"/>
      <c r="N319" s="232"/>
      <c r="O319" s="232"/>
      <c r="P319" s="232"/>
      <c r="Q319" s="232"/>
      <c r="R319" s="232"/>
      <c r="S319" s="232"/>
      <c r="T319" s="233"/>
      <c r="AT319" s="234" t="s">
        <v>180</v>
      </c>
      <c r="AU319" s="234" t="s">
        <v>83</v>
      </c>
      <c r="AV319" s="15" t="s">
        <v>81</v>
      </c>
      <c r="AW319" s="15" t="s">
        <v>34</v>
      </c>
      <c r="AX319" s="15" t="s">
        <v>73</v>
      </c>
      <c r="AY319" s="234" t="s">
        <v>172</v>
      </c>
    </row>
    <row r="320" spans="1:65" s="13" customFormat="1">
      <c r="B320" s="202"/>
      <c r="C320" s="203"/>
      <c r="D320" s="204" t="s">
        <v>180</v>
      </c>
      <c r="E320" s="205" t="s">
        <v>21</v>
      </c>
      <c r="F320" s="206" t="s">
        <v>489</v>
      </c>
      <c r="G320" s="203"/>
      <c r="H320" s="207">
        <v>0.79800000000000004</v>
      </c>
      <c r="I320" s="208"/>
      <c r="J320" s="203"/>
      <c r="K320" s="203"/>
      <c r="L320" s="209"/>
      <c r="M320" s="210"/>
      <c r="N320" s="211"/>
      <c r="O320" s="211"/>
      <c r="P320" s="211"/>
      <c r="Q320" s="211"/>
      <c r="R320" s="211"/>
      <c r="S320" s="211"/>
      <c r="T320" s="212"/>
      <c r="AT320" s="213" t="s">
        <v>180</v>
      </c>
      <c r="AU320" s="213" t="s">
        <v>83</v>
      </c>
      <c r="AV320" s="13" t="s">
        <v>83</v>
      </c>
      <c r="AW320" s="13" t="s">
        <v>34</v>
      </c>
      <c r="AX320" s="13" t="s">
        <v>73</v>
      </c>
      <c r="AY320" s="213" t="s">
        <v>172</v>
      </c>
    </row>
    <row r="321" spans="1:65" s="14" customFormat="1">
      <c r="B321" s="214"/>
      <c r="C321" s="215"/>
      <c r="D321" s="204" t="s">
        <v>180</v>
      </c>
      <c r="E321" s="216" t="s">
        <v>21</v>
      </c>
      <c r="F321" s="217" t="s">
        <v>182</v>
      </c>
      <c r="G321" s="215"/>
      <c r="H321" s="218">
        <v>0.79800000000000004</v>
      </c>
      <c r="I321" s="219"/>
      <c r="J321" s="215"/>
      <c r="K321" s="215"/>
      <c r="L321" s="220"/>
      <c r="M321" s="221"/>
      <c r="N321" s="222"/>
      <c r="O321" s="222"/>
      <c r="P321" s="222"/>
      <c r="Q321" s="222"/>
      <c r="R321" s="222"/>
      <c r="S321" s="222"/>
      <c r="T321" s="223"/>
      <c r="AT321" s="224" t="s">
        <v>180</v>
      </c>
      <c r="AU321" s="224" t="s">
        <v>83</v>
      </c>
      <c r="AV321" s="14" t="s">
        <v>178</v>
      </c>
      <c r="AW321" s="14" t="s">
        <v>34</v>
      </c>
      <c r="AX321" s="14" t="s">
        <v>81</v>
      </c>
      <c r="AY321" s="224" t="s">
        <v>172</v>
      </c>
    </row>
    <row r="322" spans="1:65" s="2" customFormat="1" ht="24" customHeight="1">
      <c r="A322" s="35"/>
      <c r="B322" s="36"/>
      <c r="C322" s="189" t="s">
        <v>490</v>
      </c>
      <c r="D322" s="189" t="s">
        <v>174</v>
      </c>
      <c r="E322" s="190" t="s">
        <v>491</v>
      </c>
      <c r="F322" s="191" t="s">
        <v>492</v>
      </c>
      <c r="G322" s="192" t="s">
        <v>115</v>
      </c>
      <c r="H322" s="193">
        <v>0.29699999999999999</v>
      </c>
      <c r="I322" s="194"/>
      <c r="J322" s="195">
        <f>ROUND(I322*H322,2)</f>
        <v>0</v>
      </c>
      <c r="K322" s="191" t="s">
        <v>177</v>
      </c>
      <c r="L322" s="40"/>
      <c r="M322" s="196" t="s">
        <v>21</v>
      </c>
      <c r="N322" s="197" t="s">
        <v>44</v>
      </c>
      <c r="O322" s="65"/>
      <c r="P322" s="198">
        <f>O322*H322</f>
        <v>0</v>
      </c>
      <c r="Q322" s="198">
        <v>0</v>
      </c>
      <c r="R322" s="198">
        <f>Q322*H322</f>
        <v>0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178</v>
      </c>
      <c r="AT322" s="200" t="s">
        <v>174</v>
      </c>
      <c r="AU322" s="200" t="s">
        <v>83</v>
      </c>
      <c r="AY322" s="18" t="s">
        <v>172</v>
      </c>
      <c r="BE322" s="201">
        <f>IF(N322="základní",J322,0)</f>
        <v>0</v>
      </c>
      <c r="BF322" s="201">
        <f>IF(N322="snížená",J322,0)</f>
        <v>0</v>
      </c>
      <c r="BG322" s="201">
        <f>IF(N322="zákl. přenesená",J322,0)</f>
        <v>0</v>
      </c>
      <c r="BH322" s="201">
        <f>IF(N322="sníž. přenesená",J322,0)</f>
        <v>0</v>
      </c>
      <c r="BI322" s="201">
        <f>IF(N322="nulová",J322,0)</f>
        <v>0</v>
      </c>
      <c r="BJ322" s="18" t="s">
        <v>81</v>
      </c>
      <c r="BK322" s="201">
        <f>ROUND(I322*H322,2)</f>
        <v>0</v>
      </c>
      <c r="BL322" s="18" t="s">
        <v>178</v>
      </c>
      <c r="BM322" s="200" t="s">
        <v>493</v>
      </c>
    </row>
    <row r="323" spans="1:65" s="13" customFormat="1">
      <c r="B323" s="202"/>
      <c r="C323" s="203"/>
      <c r="D323" s="204" t="s">
        <v>180</v>
      </c>
      <c r="E323" s="205" t="s">
        <v>21</v>
      </c>
      <c r="F323" s="206" t="s">
        <v>494</v>
      </c>
      <c r="G323" s="203"/>
      <c r="H323" s="207">
        <v>0.29699999999999999</v>
      </c>
      <c r="I323" s="208"/>
      <c r="J323" s="203"/>
      <c r="K323" s="203"/>
      <c r="L323" s="209"/>
      <c r="M323" s="210"/>
      <c r="N323" s="211"/>
      <c r="O323" s="211"/>
      <c r="P323" s="211"/>
      <c r="Q323" s="211"/>
      <c r="R323" s="211"/>
      <c r="S323" s="211"/>
      <c r="T323" s="212"/>
      <c r="AT323" s="213" t="s">
        <v>180</v>
      </c>
      <c r="AU323" s="213" t="s">
        <v>83</v>
      </c>
      <c r="AV323" s="13" t="s">
        <v>83</v>
      </c>
      <c r="AW323" s="13" t="s">
        <v>34</v>
      </c>
      <c r="AX323" s="13" t="s">
        <v>73</v>
      </c>
      <c r="AY323" s="213" t="s">
        <v>172</v>
      </c>
    </row>
    <row r="324" spans="1:65" s="14" customFormat="1">
      <c r="B324" s="214"/>
      <c r="C324" s="215"/>
      <c r="D324" s="204" t="s">
        <v>180</v>
      </c>
      <c r="E324" s="216" t="s">
        <v>21</v>
      </c>
      <c r="F324" s="217" t="s">
        <v>182</v>
      </c>
      <c r="G324" s="215"/>
      <c r="H324" s="218">
        <v>0.29699999999999999</v>
      </c>
      <c r="I324" s="219"/>
      <c r="J324" s="215"/>
      <c r="K324" s="215"/>
      <c r="L324" s="220"/>
      <c r="M324" s="221"/>
      <c r="N324" s="222"/>
      <c r="O324" s="222"/>
      <c r="P324" s="222"/>
      <c r="Q324" s="222"/>
      <c r="R324" s="222"/>
      <c r="S324" s="222"/>
      <c r="T324" s="223"/>
      <c r="AT324" s="224" t="s">
        <v>180</v>
      </c>
      <c r="AU324" s="224" t="s">
        <v>83</v>
      </c>
      <c r="AV324" s="14" t="s">
        <v>178</v>
      </c>
      <c r="AW324" s="14" t="s">
        <v>34</v>
      </c>
      <c r="AX324" s="14" t="s">
        <v>81</v>
      </c>
      <c r="AY324" s="224" t="s">
        <v>172</v>
      </c>
    </row>
    <row r="325" spans="1:65" s="2" customFormat="1" ht="24" customHeight="1">
      <c r="A325" s="35"/>
      <c r="B325" s="36"/>
      <c r="C325" s="189" t="s">
        <v>495</v>
      </c>
      <c r="D325" s="189" t="s">
        <v>174</v>
      </c>
      <c r="E325" s="190" t="s">
        <v>496</v>
      </c>
      <c r="F325" s="191" t="s">
        <v>497</v>
      </c>
      <c r="G325" s="192" t="s">
        <v>125</v>
      </c>
      <c r="H325" s="193">
        <v>1.734</v>
      </c>
      <c r="I325" s="194"/>
      <c r="J325" s="195">
        <f>ROUND(I325*H325,2)</f>
        <v>0</v>
      </c>
      <c r="K325" s="191" t="s">
        <v>177</v>
      </c>
      <c r="L325" s="40"/>
      <c r="M325" s="196" t="s">
        <v>21</v>
      </c>
      <c r="N325" s="197" t="s">
        <v>44</v>
      </c>
      <c r="O325" s="65"/>
      <c r="P325" s="198">
        <f>O325*H325</f>
        <v>0</v>
      </c>
      <c r="Q325" s="198">
        <v>6.3200000000000001E-3</v>
      </c>
      <c r="R325" s="198">
        <f>Q325*H325</f>
        <v>1.0958880000000001E-2</v>
      </c>
      <c r="S325" s="198">
        <v>0</v>
      </c>
      <c r="T325" s="199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0" t="s">
        <v>178</v>
      </c>
      <c r="AT325" s="200" t="s">
        <v>174</v>
      </c>
      <c r="AU325" s="200" t="s">
        <v>83</v>
      </c>
      <c r="AY325" s="18" t="s">
        <v>172</v>
      </c>
      <c r="BE325" s="201">
        <f>IF(N325="základní",J325,0)</f>
        <v>0</v>
      </c>
      <c r="BF325" s="201">
        <f>IF(N325="snížená",J325,0)</f>
        <v>0</v>
      </c>
      <c r="BG325" s="201">
        <f>IF(N325="zákl. přenesená",J325,0)</f>
        <v>0</v>
      </c>
      <c r="BH325" s="201">
        <f>IF(N325="sníž. přenesená",J325,0)</f>
        <v>0</v>
      </c>
      <c r="BI325" s="201">
        <f>IF(N325="nulová",J325,0)</f>
        <v>0</v>
      </c>
      <c r="BJ325" s="18" t="s">
        <v>81</v>
      </c>
      <c r="BK325" s="201">
        <f>ROUND(I325*H325,2)</f>
        <v>0</v>
      </c>
      <c r="BL325" s="18" t="s">
        <v>178</v>
      </c>
      <c r="BM325" s="200" t="s">
        <v>498</v>
      </c>
    </row>
    <row r="326" spans="1:65" s="13" customFormat="1">
      <c r="B326" s="202"/>
      <c r="C326" s="203"/>
      <c r="D326" s="204" t="s">
        <v>180</v>
      </c>
      <c r="E326" s="205" t="s">
        <v>21</v>
      </c>
      <c r="F326" s="206" t="s">
        <v>499</v>
      </c>
      <c r="G326" s="203"/>
      <c r="H326" s="207">
        <v>1.734</v>
      </c>
      <c r="I326" s="208"/>
      <c r="J326" s="203"/>
      <c r="K326" s="203"/>
      <c r="L326" s="209"/>
      <c r="M326" s="210"/>
      <c r="N326" s="211"/>
      <c r="O326" s="211"/>
      <c r="P326" s="211"/>
      <c r="Q326" s="211"/>
      <c r="R326" s="211"/>
      <c r="S326" s="211"/>
      <c r="T326" s="212"/>
      <c r="AT326" s="213" t="s">
        <v>180</v>
      </c>
      <c r="AU326" s="213" t="s">
        <v>83</v>
      </c>
      <c r="AV326" s="13" t="s">
        <v>83</v>
      </c>
      <c r="AW326" s="13" t="s">
        <v>34</v>
      </c>
      <c r="AX326" s="13" t="s">
        <v>73</v>
      </c>
      <c r="AY326" s="213" t="s">
        <v>172</v>
      </c>
    </row>
    <row r="327" spans="1:65" s="14" customFormat="1">
      <c r="B327" s="214"/>
      <c r="C327" s="215"/>
      <c r="D327" s="204" t="s">
        <v>180</v>
      </c>
      <c r="E327" s="216" t="s">
        <v>21</v>
      </c>
      <c r="F327" s="217" t="s">
        <v>182</v>
      </c>
      <c r="G327" s="215"/>
      <c r="H327" s="218">
        <v>1.734</v>
      </c>
      <c r="I327" s="219"/>
      <c r="J327" s="215"/>
      <c r="K327" s="215"/>
      <c r="L327" s="220"/>
      <c r="M327" s="221"/>
      <c r="N327" s="222"/>
      <c r="O327" s="222"/>
      <c r="P327" s="222"/>
      <c r="Q327" s="222"/>
      <c r="R327" s="222"/>
      <c r="S327" s="222"/>
      <c r="T327" s="223"/>
      <c r="AT327" s="224" t="s">
        <v>180</v>
      </c>
      <c r="AU327" s="224" t="s">
        <v>83</v>
      </c>
      <c r="AV327" s="14" t="s">
        <v>178</v>
      </c>
      <c r="AW327" s="14" t="s">
        <v>34</v>
      </c>
      <c r="AX327" s="14" t="s">
        <v>81</v>
      </c>
      <c r="AY327" s="224" t="s">
        <v>172</v>
      </c>
    </row>
    <row r="328" spans="1:65" s="2" customFormat="1" ht="16.5" customHeight="1">
      <c r="A328" s="35"/>
      <c r="B328" s="36"/>
      <c r="C328" s="189" t="s">
        <v>500</v>
      </c>
      <c r="D328" s="189" t="s">
        <v>174</v>
      </c>
      <c r="E328" s="190" t="s">
        <v>501</v>
      </c>
      <c r="F328" s="191" t="s">
        <v>502</v>
      </c>
      <c r="G328" s="192" t="s">
        <v>125</v>
      </c>
      <c r="H328" s="193">
        <v>3.96</v>
      </c>
      <c r="I328" s="194"/>
      <c r="J328" s="195">
        <f>ROUND(I328*H328,2)</f>
        <v>0</v>
      </c>
      <c r="K328" s="191" t="s">
        <v>177</v>
      </c>
      <c r="L328" s="40"/>
      <c r="M328" s="196" t="s">
        <v>21</v>
      </c>
      <c r="N328" s="197" t="s">
        <v>44</v>
      </c>
      <c r="O328" s="65"/>
      <c r="P328" s="198">
        <f>O328*H328</f>
        <v>0</v>
      </c>
      <c r="Q328" s="198">
        <v>6.3899999999999998E-3</v>
      </c>
      <c r="R328" s="198">
        <f>Q328*H328</f>
        <v>2.5304399999999998E-2</v>
      </c>
      <c r="S328" s="198">
        <v>0</v>
      </c>
      <c r="T328" s="199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0" t="s">
        <v>178</v>
      </c>
      <c r="AT328" s="200" t="s">
        <v>174</v>
      </c>
      <c r="AU328" s="200" t="s">
        <v>83</v>
      </c>
      <c r="AY328" s="18" t="s">
        <v>172</v>
      </c>
      <c r="BE328" s="201">
        <f>IF(N328="základní",J328,0)</f>
        <v>0</v>
      </c>
      <c r="BF328" s="201">
        <f>IF(N328="snížená",J328,0)</f>
        <v>0</v>
      </c>
      <c r="BG328" s="201">
        <f>IF(N328="zákl. přenesená",J328,0)</f>
        <v>0</v>
      </c>
      <c r="BH328" s="201">
        <f>IF(N328="sníž. přenesená",J328,0)</f>
        <v>0</v>
      </c>
      <c r="BI328" s="201">
        <f>IF(N328="nulová",J328,0)</f>
        <v>0</v>
      </c>
      <c r="BJ328" s="18" t="s">
        <v>81</v>
      </c>
      <c r="BK328" s="201">
        <f>ROUND(I328*H328,2)</f>
        <v>0</v>
      </c>
      <c r="BL328" s="18" t="s">
        <v>178</v>
      </c>
      <c r="BM328" s="200" t="s">
        <v>503</v>
      </c>
    </row>
    <row r="329" spans="1:65" s="13" customFormat="1">
      <c r="B329" s="202"/>
      <c r="C329" s="203"/>
      <c r="D329" s="204" t="s">
        <v>180</v>
      </c>
      <c r="E329" s="205" t="s">
        <v>21</v>
      </c>
      <c r="F329" s="206" t="s">
        <v>504</v>
      </c>
      <c r="G329" s="203"/>
      <c r="H329" s="207">
        <v>3.96</v>
      </c>
      <c r="I329" s="208"/>
      <c r="J329" s="203"/>
      <c r="K329" s="203"/>
      <c r="L329" s="209"/>
      <c r="M329" s="210"/>
      <c r="N329" s="211"/>
      <c r="O329" s="211"/>
      <c r="P329" s="211"/>
      <c r="Q329" s="211"/>
      <c r="R329" s="211"/>
      <c r="S329" s="211"/>
      <c r="T329" s="212"/>
      <c r="AT329" s="213" t="s">
        <v>180</v>
      </c>
      <c r="AU329" s="213" t="s">
        <v>83</v>
      </c>
      <c r="AV329" s="13" t="s">
        <v>83</v>
      </c>
      <c r="AW329" s="13" t="s">
        <v>34</v>
      </c>
      <c r="AX329" s="13" t="s">
        <v>73</v>
      </c>
      <c r="AY329" s="213" t="s">
        <v>172</v>
      </c>
    </row>
    <row r="330" spans="1:65" s="14" customFormat="1">
      <c r="B330" s="214"/>
      <c r="C330" s="215"/>
      <c r="D330" s="204" t="s">
        <v>180</v>
      </c>
      <c r="E330" s="216" t="s">
        <v>21</v>
      </c>
      <c r="F330" s="217" t="s">
        <v>182</v>
      </c>
      <c r="G330" s="215"/>
      <c r="H330" s="218">
        <v>3.96</v>
      </c>
      <c r="I330" s="219"/>
      <c r="J330" s="215"/>
      <c r="K330" s="215"/>
      <c r="L330" s="220"/>
      <c r="M330" s="221"/>
      <c r="N330" s="222"/>
      <c r="O330" s="222"/>
      <c r="P330" s="222"/>
      <c r="Q330" s="222"/>
      <c r="R330" s="222"/>
      <c r="S330" s="222"/>
      <c r="T330" s="223"/>
      <c r="AT330" s="224" t="s">
        <v>180</v>
      </c>
      <c r="AU330" s="224" t="s">
        <v>83</v>
      </c>
      <c r="AV330" s="14" t="s">
        <v>178</v>
      </c>
      <c r="AW330" s="14" t="s">
        <v>34</v>
      </c>
      <c r="AX330" s="14" t="s">
        <v>81</v>
      </c>
      <c r="AY330" s="224" t="s">
        <v>172</v>
      </c>
    </row>
    <row r="331" spans="1:65" s="12" customFormat="1" ht="22.9" customHeight="1">
      <c r="B331" s="173"/>
      <c r="C331" s="174"/>
      <c r="D331" s="175" t="s">
        <v>72</v>
      </c>
      <c r="E331" s="187" t="s">
        <v>214</v>
      </c>
      <c r="F331" s="187" t="s">
        <v>505</v>
      </c>
      <c r="G331" s="174"/>
      <c r="H331" s="174"/>
      <c r="I331" s="177"/>
      <c r="J331" s="188">
        <f>BK331</f>
        <v>0</v>
      </c>
      <c r="K331" s="174"/>
      <c r="L331" s="179"/>
      <c r="M331" s="180"/>
      <c r="N331" s="181"/>
      <c r="O331" s="181"/>
      <c r="P331" s="182">
        <f>SUM(P332:P546)</f>
        <v>0</v>
      </c>
      <c r="Q331" s="181"/>
      <c r="R331" s="182">
        <f>SUM(R332:R546)</f>
        <v>30.223790819999998</v>
      </c>
      <c r="S331" s="181"/>
      <c r="T331" s="183">
        <f>SUM(T332:T546)</f>
        <v>6.3170000000000004E-2</v>
      </c>
      <c r="AR331" s="184" t="s">
        <v>81</v>
      </c>
      <c r="AT331" s="185" t="s">
        <v>72</v>
      </c>
      <c r="AU331" s="185" t="s">
        <v>81</v>
      </c>
      <c r="AY331" s="184" t="s">
        <v>172</v>
      </c>
      <c r="BK331" s="186">
        <f>SUM(BK332:BK546)</f>
        <v>0</v>
      </c>
    </row>
    <row r="332" spans="1:65" s="2" customFormat="1" ht="24" customHeight="1">
      <c r="A332" s="35"/>
      <c r="B332" s="36"/>
      <c r="C332" s="189" t="s">
        <v>506</v>
      </c>
      <c r="D332" s="189" t="s">
        <v>174</v>
      </c>
      <c r="E332" s="190" t="s">
        <v>507</v>
      </c>
      <c r="F332" s="191" t="s">
        <v>508</v>
      </c>
      <c r="G332" s="192" t="s">
        <v>217</v>
      </c>
      <c r="H332" s="193">
        <v>42</v>
      </c>
      <c r="I332" s="194"/>
      <c r="J332" s="195">
        <f>ROUND(I332*H332,2)</f>
        <v>0</v>
      </c>
      <c r="K332" s="191" t="s">
        <v>177</v>
      </c>
      <c r="L332" s="40"/>
      <c r="M332" s="196" t="s">
        <v>21</v>
      </c>
      <c r="N332" s="197" t="s">
        <v>44</v>
      </c>
      <c r="O332" s="65"/>
      <c r="P332" s="198">
        <f>O332*H332</f>
        <v>0</v>
      </c>
      <c r="Q332" s="198">
        <v>1.67E-3</v>
      </c>
      <c r="R332" s="198">
        <f>Q332*H332</f>
        <v>7.0140000000000008E-2</v>
      </c>
      <c r="S332" s="198">
        <v>0</v>
      </c>
      <c r="T332" s="199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0" t="s">
        <v>178</v>
      </c>
      <c r="AT332" s="200" t="s">
        <v>174</v>
      </c>
      <c r="AU332" s="200" t="s">
        <v>83</v>
      </c>
      <c r="AY332" s="18" t="s">
        <v>172</v>
      </c>
      <c r="BE332" s="201">
        <f>IF(N332="základní",J332,0)</f>
        <v>0</v>
      </c>
      <c r="BF332" s="201">
        <f>IF(N332="snížená",J332,0)</f>
        <v>0</v>
      </c>
      <c r="BG332" s="201">
        <f>IF(N332="zákl. přenesená",J332,0)</f>
        <v>0</v>
      </c>
      <c r="BH332" s="201">
        <f>IF(N332="sníž. přenesená",J332,0)</f>
        <v>0</v>
      </c>
      <c r="BI332" s="201">
        <f>IF(N332="nulová",J332,0)</f>
        <v>0</v>
      </c>
      <c r="BJ332" s="18" t="s">
        <v>81</v>
      </c>
      <c r="BK332" s="201">
        <f>ROUND(I332*H332,2)</f>
        <v>0</v>
      </c>
      <c r="BL332" s="18" t="s">
        <v>178</v>
      </c>
      <c r="BM332" s="200" t="s">
        <v>509</v>
      </c>
    </row>
    <row r="333" spans="1:65" s="15" customFormat="1">
      <c r="B333" s="225"/>
      <c r="C333" s="226"/>
      <c r="D333" s="204" t="s">
        <v>180</v>
      </c>
      <c r="E333" s="227" t="s">
        <v>21</v>
      </c>
      <c r="F333" s="228" t="s">
        <v>470</v>
      </c>
      <c r="G333" s="226"/>
      <c r="H333" s="227" t="s">
        <v>21</v>
      </c>
      <c r="I333" s="229"/>
      <c r="J333" s="226"/>
      <c r="K333" s="226"/>
      <c r="L333" s="230"/>
      <c r="M333" s="231"/>
      <c r="N333" s="232"/>
      <c r="O333" s="232"/>
      <c r="P333" s="232"/>
      <c r="Q333" s="232"/>
      <c r="R333" s="232"/>
      <c r="S333" s="232"/>
      <c r="T333" s="233"/>
      <c r="AT333" s="234" t="s">
        <v>180</v>
      </c>
      <c r="AU333" s="234" t="s">
        <v>83</v>
      </c>
      <c r="AV333" s="15" t="s">
        <v>81</v>
      </c>
      <c r="AW333" s="15" t="s">
        <v>34</v>
      </c>
      <c r="AX333" s="15" t="s">
        <v>73</v>
      </c>
      <c r="AY333" s="234" t="s">
        <v>172</v>
      </c>
    </row>
    <row r="334" spans="1:65" s="13" customFormat="1">
      <c r="B334" s="202"/>
      <c r="C334" s="203"/>
      <c r="D334" s="204" t="s">
        <v>180</v>
      </c>
      <c r="E334" s="205" t="s">
        <v>21</v>
      </c>
      <c r="F334" s="206" t="s">
        <v>510</v>
      </c>
      <c r="G334" s="203"/>
      <c r="H334" s="207">
        <v>42</v>
      </c>
      <c r="I334" s="208"/>
      <c r="J334" s="203"/>
      <c r="K334" s="203"/>
      <c r="L334" s="209"/>
      <c r="M334" s="210"/>
      <c r="N334" s="211"/>
      <c r="O334" s="211"/>
      <c r="P334" s="211"/>
      <c r="Q334" s="211"/>
      <c r="R334" s="211"/>
      <c r="S334" s="211"/>
      <c r="T334" s="212"/>
      <c r="AT334" s="213" t="s">
        <v>180</v>
      </c>
      <c r="AU334" s="213" t="s">
        <v>83</v>
      </c>
      <c r="AV334" s="13" t="s">
        <v>83</v>
      </c>
      <c r="AW334" s="13" t="s">
        <v>34</v>
      </c>
      <c r="AX334" s="13" t="s">
        <v>73</v>
      </c>
      <c r="AY334" s="213" t="s">
        <v>172</v>
      </c>
    </row>
    <row r="335" spans="1:65" s="14" customFormat="1">
      <c r="B335" s="214"/>
      <c r="C335" s="215"/>
      <c r="D335" s="204" t="s">
        <v>180</v>
      </c>
      <c r="E335" s="216" t="s">
        <v>21</v>
      </c>
      <c r="F335" s="217" t="s">
        <v>182</v>
      </c>
      <c r="G335" s="215"/>
      <c r="H335" s="218">
        <v>42</v>
      </c>
      <c r="I335" s="219"/>
      <c r="J335" s="215"/>
      <c r="K335" s="215"/>
      <c r="L335" s="220"/>
      <c r="M335" s="221"/>
      <c r="N335" s="222"/>
      <c r="O335" s="222"/>
      <c r="P335" s="222"/>
      <c r="Q335" s="222"/>
      <c r="R335" s="222"/>
      <c r="S335" s="222"/>
      <c r="T335" s="223"/>
      <c r="AT335" s="224" t="s">
        <v>180</v>
      </c>
      <c r="AU335" s="224" t="s">
        <v>83</v>
      </c>
      <c r="AV335" s="14" t="s">
        <v>178</v>
      </c>
      <c r="AW335" s="14" t="s">
        <v>34</v>
      </c>
      <c r="AX335" s="14" t="s">
        <v>81</v>
      </c>
      <c r="AY335" s="224" t="s">
        <v>172</v>
      </c>
    </row>
    <row r="336" spans="1:65" s="2" customFormat="1" ht="16.5" customHeight="1">
      <c r="A336" s="35"/>
      <c r="B336" s="36"/>
      <c r="C336" s="235" t="s">
        <v>511</v>
      </c>
      <c r="D336" s="235" t="s">
        <v>416</v>
      </c>
      <c r="E336" s="236" t="s">
        <v>512</v>
      </c>
      <c r="F336" s="237" t="s">
        <v>513</v>
      </c>
      <c r="G336" s="238" t="s">
        <v>217</v>
      </c>
      <c r="H336" s="239">
        <v>2</v>
      </c>
      <c r="I336" s="240"/>
      <c r="J336" s="241">
        <f t="shared" ref="J336:J347" si="0">ROUND(I336*H336,2)</f>
        <v>0</v>
      </c>
      <c r="K336" s="237" t="s">
        <v>21</v>
      </c>
      <c r="L336" s="242"/>
      <c r="M336" s="243" t="s">
        <v>21</v>
      </c>
      <c r="N336" s="244" t="s">
        <v>44</v>
      </c>
      <c r="O336" s="65"/>
      <c r="P336" s="198">
        <f t="shared" ref="P336:P347" si="1">O336*H336</f>
        <v>0</v>
      </c>
      <c r="Q336" s="198">
        <v>8.9999999999999993E-3</v>
      </c>
      <c r="R336" s="198">
        <f t="shared" ref="R336:R347" si="2">Q336*H336</f>
        <v>1.7999999999999999E-2</v>
      </c>
      <c r="S336" s="198">
        <v>0</v>
      </c>
      <c r="T336" s="199">
        <f t="shared" ref="T336:T347" si="3"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0" t="s">
        <v>214</v>
      </c>
      <c r="AT336" s="200" t="s">
        <v>416</v>
      </c>
      <c r="AU336" s="200" t="s">
        <v>83</v>
      </c>
      <c r="AY336" s="18" t="s">
        <v>172</v>
      </c>
      <c r="BE336" s="201">
        <f t="shared" ref="BE336:BE347" si="4">IF(N336="základní",J336,0)</f>
        <v>0</v>
      </c>
      <c r="BF336" s="201">
        <f t="shared" ref="BF336:BF347" si="5">IF(N336="snížená",J336,0)</f>
        <v>0</v>
      </c>
      <c r="BG336" s="201">
        <f t="shared" ref="BG336:BG347" si="6">IF(N336="zákl. přenesená",J336,0)</f>
        <v>0</v>
      </c>
      <c r="BH336" s="201">
        <f t="shared" ref="BH336:BH347" si="7">IF(N336="sníž. přenesená",J336,0)</f>
        <v>0</v>
      </c>
      <c r="BI336" s="201">
        <f t="shared" ref="BI336:BI347" si="8">IF(N336="nulová",J336,0)</f>
        <v>0</v>
      </c>
      <c r="BJ336" s="18" t="s">
        <v>81</v>
      </c>
      <c r="BK336" s="201">
        <f t="shared" ref="BK336:BK347" si="9">ROUND(I336*H336,2)</f>
        <v>0</v>
      </c>
      <c r="BL336" s="18" t="s">
        <v>178</v>
      </c>
      <c r="BM336" s="200" t="s">
        <v>514</v>
      </c>
    </row>
    <row r="337" spans="1:65" s="2" customFormat="1" ht="16.5" customHeight="1">
      <c r="A337" s="35"/>
      <c r="B337" s="36"/>
      <c r="C337" s="235" t="s">
        <v>515</v>
      </c>
      <c r="D337" s="235" t="s">
        <v>416</v>
      </c>
      <c r="E337" s="236" t="s">
        <v>516</v>
      </c>
      <c r="F337" s="237" t="s">
        <v>517</v>
      </c>
      <c r="G337" s="238" t="s">
        <v>518</v>
      </c>
      <c r="H337" s="239">
        <v>20</v>
      </c>
      <c r="I337" s="240"/>
      <c r="J337" s="241">
        <f t="shared" si="0"/>
        <v>0</v>
      </c>
      <c r="K337" s="237" t="s">
        <v>21</v>
      </c>
      <c r="L337" s="242"/>
      <c r="M337" s="243" t="s">
        <v>21</v>
      </c>
      <c r="N337" s="244" t="s">
        <v>44</v>
      </c>
      <c r="O337" s="65"/>
      <c r="P337" s="198">
        <f t="shared" si="1"/>
        <v>0</v>
      </c>
      <c r="Q337" s="198">
        <v>8.0000000000000004E-4</v>
      </c>
      <c r="R337" s="198">
        <f t="shared" si="2"/>
        <v>1.6E-2</v>
      </c>
      <c r="S337" s="198">
        <v>0</v>
      </c>
      <c r="T337" s="199">
        <f t="shared" si="3"/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0" t="s">
        <v>214</v>
      </c>
      <c r="AT337" s="200" t="s">
        <v>416</v>
      </c>
      <c r="AU337" s="200" t="s">
        <v>83</v>
      </c>
      <c r="AY337" s="18" t="s">
        <v>172</v>
      </c>
      <c r="BE337" s="201">
        <f t="shared" si="4"/>
        <v>0</v>
      </c>
      <c r="BF337" s="201">
        <f t="shared" si="5"/>
        <v>0</v>
      </c>
      <c r="BG337" s="201">
        <f t="shared" si="6"/>
        <v>0</v>
      </c>
      <c r="BH337" s="201">
        <f t="shared" si="7"/>
        <v>0</v>
      </c>
      <c r="BI337" s="201">
        <f t="shared" si="8"/>
        <v>0</v>
      </c>
      <c r="BJ337" s="18" t="s">
        <v>81</v>
      </c>
      <c r="BK337" s="201">
        <f t="shared" si="9"/>
        <v>0</v>
      </c>
      <c r="BL337" s="18" t="s">
        <v>178</v>
      </c>
      <c r="BM337" s="200" t="s">
        <v>519</v>
      </c>
    </row>
    <row r="338" spans="1:65" s="2" customFormat="1" ht="16.5" customHeight="1">
      <c r="A338" s="35"/>
      <c r="B338" s="36"/>
      <c r="C338" s="235" t="s">
        <v>520</v>
      </c>
      <c r="D338" s="235" t="s">
        <v>416</v>
      </c>
      <c r="E338" s="236" t="s">
        <v>521</v>
      </c>
      <c r="F338" s="237" t="s">
        <v>522</v>
      </c>
      <c r="G338" s="238" t="s">
        <v>217</v>
      </c>
      <c r="H338" s="239">
        <v>5</v>
      </c>
      <c r="I338" s="240"/>
      <c r="J338" s="241">
        <f t="shared" si="0"/>
        <v>0</v>
      </c>
      <c r="K338" s="237" t="s">
        <v>21</v>
      </c>
      <c r="L338" s="242"/>
      <c r="M338" s="243" t="s">
        <v>21</v>
      </c>
      <c r="N338" s="244" t="s">
        <v>44</v>
      </c>
      <c r="O338" s="65"/>
      <c r="P338" s="198">
        <f t="shared" si="1"/>
        <v>0</v>
      </c>
      <c r="Q338" s="198">
        <v>1.6299999999999999E-2</v>
      </c>
      <c r="R338" s="198">
        <f t="shared" si="2"/>
        <v>8.1499999999999989E-2</v>
      </c>
      <c r="S338" s="198">
        <v>0</v>
      </c>
      <c r="T338" s="199">
        <f t="shared" si="3"/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00" t="s">
        <v>214</v>
      </c>
      <c r="AT338" s="200" t="s">
        <v>416</v>
      </c>
      <c r="AU338" s="200" t="s">
        <v>83</v>
      </c>
      <c r="AY338" s="18" t="s">
        <v>172</v>
      </c>
      <c r="BE338" s="201">
        <f t="shared" si="4"/>
        <v>0</v>
      </c>
      <c r="BF338" s="201">
        <f t="shared" si="5"/>
        <v>0</v>
      </c>
      <c r="BG338" s="201">
        <f t="shared" si="6"/>
        <v>0</v>
      </c>
      <c r="BH338" s="201">
        <f t="shared" si="7"/>
        <v>0</v>
      </c>
      <c r="BI338" s="201">
        <f t="shared" si="8"/>
        <v>0</v>
      </c>
      <c r="BJ338" s="18" t="s">
        <v>81</v>
      </c>
      <c r="BK338" s="201">
        <f t="shared" si="9"/>
        <v>0</v>
      </c>
      <c r="BL338" s="18" t="s">
        <v>178</v>
      </c>
      <c r="BM338" s="200" t="s">
        <v>523</v>
      </c>
    </row>
    <row r="339" spans="1:65" s="2" customFormat="1" ht="16.5" customHeight="1">
      <c r="A339" s="35"/>
      <c r="B339" s="36"/>
      <c r="C339" s="235" t="s">
        <v>524</v>
      </c>
      <c r="D339" s="235" t="s">
        <v>416</v>
      </c>
      <c r="E339" s="236" t="s">
        <v>525</v>
      </c>
      <c r="F339" s="237" t="s">
        <v>526</v>
      </c>
      <c r="G339" s="238" t="s">
        <v>518</v>
      </c>
      <c r="H339" s="239">
        <v>2</v>
      </c>
      <c r="I339" s="240"/>
      <c r="J339" s="241">
        <f t="shared" si="0"/>
        <v>0</v>
      </c>
      <c r="K339" s="237" t="s">
        <v>21</v>
      </c>
      <c r="L339" s="242"/>
      <c r="M339" s="243" t="s">
        <v>21</v>
      </c>
      <c r="N339" s="244" t="s">
        <v>44</v>
      </c>
      <c r="O339" s="65"/>
      <c r="P339" s="198">
        <f t="shared" si="1"/>
        <v>0</v>
      </c>
      <c r="Q339" s="198">
        <v>9.4999999999999998E-3</v>
      </c>
      <c r="R339" s="198">
        <f t="shared" si="2"/>
        <v>1.9E-2</v>
      </c>
      <c r="S339" s="198">
        <v>0</v>
      </c>
      <c r="T339" s="199">
        <f t="shared" si="3"/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0" t="s">
        <v>214</v>
      </c>
      <c r="AT339" s="200" t="s">
        <v>416</v>
      </c>
      <c r="AU339" s="200" t="s">
        <v>83</v>
      </c>
      <c r="AY339" s="18" t="s">
        <v>172</v>
      </c>
      <c r="BE339" s="201">
        <f t="shared" si="4"/>
        <v>0</v>
      </c>
      <c r="BF339" s="201">
        <f t="shared" si="5"/>
        <v>0</v>
      </c>
      <c r="BG339" s="201">
        <f t="shared" si="6"/>
        <v>0</v>
      </c>
      <c r="BH339" s="201">
        <f t="shared" si="7"/>
        <v>0</v>
      </c>
      <c r="BI339" s="201">
        <f t="shared" si="8"/>
        <v>0</v>
      </c>
      <c r="BJ339" s="18" t="s">
        <v>81</v>
      </c>
      <c r="BK339" s="201">
        <f t="shared" si="9"/>
        <v>0</v>
      </c>
      <c r="BL339" s="18" t="s">
        <v>178</v>
      </c>
      <c r="BM339" s="200" t="s">
        <v>527</v>
      </c>
    </row>
    <row r="340" spans="1:65" s="2" customFormat="1" ht="16.5" customHeight="1">
      <c r="A340" s="35"/>
      <c r="B340" s="36"/>
      <c r="C340" s="235" t="s">
        <v>528</v>
      </c>
      <c r="D340" s="235" t="s">
        <v>416</v>
      </c>
      <c r="E340" s="236" t="s">
        <v>529</v>
      </c>
      <c r="F340" s="237" t="s">
        <v>530</v>
      </c>
      <c r="G340" s="238" t="s">
        <v>217</v>
      </c>
      <c r="H340" s="239">
        <v>1</v>
      </c>
      <c r="I340" s="240"/>
      <c r="J340" s="241">
        <f t="shared" si="0"/>
        <v>0</v>
      </c>
      <c r="K340" s="237" t="s">
        <v>21</v>
      </c>
      <c r="L340" s="242"/>
      <c r="M340" s="243" t="s">
        <v>21</v>
      </c>
      <c r="N340" s="244" t="s">
        <v>44</v>
      </c>
      <c r="O340" s="65"/>
      <c r="P340" s="198">
        <f t="shared" si="1"/>
        <v>0</v>
      </c>
      <c r="Q340" s="198">
        <v>7.1999999999999998E-3</v>
      </c>
      <c r="R340" s="198">
        <f t="shared" si="2"/>
        <v>7.1999999999999998E-3</v>
      </c>
      <c r="S340" s="198">
        <v>0</v>
      </c>
      <c r="T340" s="199">
        <f t="shared" si="3"/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0" t="s">
        <v>214</v>
      </c>
      <c r="AT340" s="200" t="s">
        <v>416</v>
      </c>
      <c r="AU340" s="200" t="s">
        <v>83</v>
      </c>
      <c r="AY340" s="18" t="s">
        <v>172</v>
      </c>
      <c r="BE340" s="201">
        <f t="shared" si="4"/>
        <v>0</v>
      </c>
      <c r="BF340" s="201">
        <f t="shared" si="5"/>
        <v>0</v>
      </c>
      <c r="BG340" s="201">
        <f t="shared" si="6"/>
        <v>0</v>
      </c>
      <c r="BH340" s="201">
        <f t="shared" si="7"/>
        <v>0</v>
      </c>
      <c r="BI340" s="201">
        <f t="shared" si="8"/>
        <v>0</v>
      </c>
      <c r="BJ340" s="18" t="s">
        <v>81</v>
      </c>
      <c r="BK340" s="201">
        <f t="shared" si="9"/>
        <v>0</v>
      </c>
      <c r="BL340" s="18" t="s">
        <v>178</v>
      </c>
      <c r="BM340" s="200" t="s">
        <v>531</v>
      </c>
    </row>
    <row r="341" spans="1:65" s="2" customFormat="1" ht="16.5" customHeight="1">
      <c r="A341" s="35"/>
      <c r="B341" s="36"/>
      <c r="C341" s="235" t="s">
        <v>532</v>
      </c>
      <c r="D341" s="235" t="s">
        <v>416</v>
      </c>
      <c r="E341" s="236" t="s">
        <v>533</v>
      </c>
      <c r="F341" s="237" t="s">
        <v>534</v>
      </c>
      <c r="G341" s="238" t="s">
        <v>217</v>
      </c>
      <c r="H341" s="239">
        <v>1</v>
      </c>
      <c r="I341" s="240"/>
      <c r="J341" s="241">
        <f t="shared" si="0"/>
        <v>0</v>
      </c>
      <c r="K341" s="237" t="s">
        <v>21</v>
      </c>
      <c r="L341" s="242"/>
      <c r="M341" s="243" t="s">
        <v>21</v>
      </c>
      <c r="N341" s="244" t="s">
        <v>44</v>
      </c>
      <c r="O341" s="65"/>
      <c r="P341" s="198">
        <f t="shared" si="1"/>
        <v>0</v>
      </c>
      <c r="Q341" s="198">
        <v>8.0000000000000002E-3</v>
      </c>
      <c r="R341" s="198">
        <f t="shared" si="2"/>
        <v>8.0000000000000002E-3</v>
      </c>
      <c r="S341" s="198">
        <v>0</v>
      </c>
      <c r="T341" s="199">
        <f t="shared" si="3"/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0" t="s">
        <v>214</v>
      </c>
      <c r="AT341" s="200" t="s">
        <v>416</v>
      </c>
      <c r="AU341" s="200" t="s">
        <v>83</v>
      </c>
      <c r="AY341" s="18" t="s">
        <v>172</v>
      </c>
      <c r="BE341" s="201">
        <f t="shared" si="4"/>
        <v>0</v>
      </c>
      <c r="BF341" s="201">
        <f t="shared" si="5"/>
        <v>0</v>
      </c>
      <c r="BG341" s="201">
        <f t="shared" si="6"/>
        <v>0</v>
      </c>
      <c r="BH341" s="201">
        <f t="shared" si="7"/>
        <v>0</v>
      </c>
      <c r="BI341" s="201">
        <f t="shared" si="8"/>
        <v>0</v>
      </c>
      <c r="BJ341" s="18" t="s">
        <v>81</v>
      </c>
      <c r="BK341" s="201">
        <f t="shared" si="9"/>
        <v>0</v>
      </c>
      <c r="BL341" s="18" t="s">
        <v>178</v>
      </c>
      <c r="BM341" s="200" t="s">
        <v>535</v>
      </c>
    </row>
    <row r="342" spans="1:65" s="2" customFormat="1" ht="16.5" customHeight="1">
      <c r="A342" s="35"/>
      <c r="B342" s="36"/>
      <c r="C342" s="235" t="s">
        <v>536</v>
      </c>
      <c r="D342" s="235" t="s">
        <v>416</v>
      </c>
      <c r="E342" s="236" t="s">
        <v>537</v>
      </c>
      <c r="F342" s="237" t="s">
        <v>538</v>
      </c>
      <c r="G342" s="238" t="s">
        <v>217</v>
      </c>
      <c r="H342" s="239">
        <v>2</v>
      </c>
      <c r="I342" s="240"/>
      <c r="J342" s="241">
        <f t="shared" si="0"/>
        <v>0</v>
      </c>
      <c r="K342" s="237" t="s">
        <v>21</v>
      </c>
      <c r="L342" s="242"/>
      <c r="M342" s="243" t="s">
        <v>21</v>
      </c>
      <c r="N342" s="244" t="s">
        <v>44</v>
      </c>
      <c r="O342" s="65"/>
      <c r="P342" s="198">
        <f t="shared" si="1"/>
        <v>0</v>
      </c>
      <c r="Q342" s="198">
        <v>1.01E-2</v>
      </c>
      <c r="R342" s="198">
        <f t="shared" si="2"/>
        <v>2.0199999999999999E-2</v>
      </c>
      <c r="S342" s="198">
        <v>0</v>
      </c>
      <c r="T342" s="199">
        <f t="shared" si="3"/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0" t="s">
        <v>214</v>
      </c>
      <c r="AT342" s="200" t="s">
        <v>416</v>
      </c>
      <c r="AU342" s="200" t="s">
        <v>83</v>
      </c>
      <c r="AY342" s="18" t="s">
        <v>172</v>
      </c>
      <c r="BE342" s="201">
        <f t="shared" si="4"/>
        <v>0</v>
      </c>
      <c r="BF342" s="201">
        <f t="shared" si="5"/>
        <v>0</v>
      </c>
      <c r="BG342" s="201">
        <f t="shared" si="6"/>
        <v>0</v>
      </c>
      <c r="BH342" s="201">
        <f t="shared" si="7"/>
        <v>0</v>
      </c>
      <c r="BI342" s="201">
        <f t="shared" si="8"/>
        <v>0</v>
      </c>
      <c r="BJ342" s="18" t="s">
        <v>81</v>
      </c>
      <c r="BK342" s="201">
        <f t="shared" si="9"/>
        <v>0</v>
      </c>
      <c r="BL342" s="18" t="s">
        <v>178</v>
      </c>
      <c r="BM342" s="200" t="s">
        <v>539</v>
      </c>
    </row>
    <row r="343" spans="1:65" s="2" customFormat="1" ht="16.5" customHeight="1">
      <c r="A343" s="35"/>
      <c r="B343" s="36"/>
      <c r="C343" s="235" t="s">
        <v>540</v>
      </c>
      <c r="D343" s="235" t="s">
        <v>416</v>
      </c>
      <c r="E343" s="236" t="s">
        <v>541</v>
      </c>
      <c r="F343" s="237" t="s">
        <v>542</v>
      </c>
      <c r="G343" s="238" t="s">
        <v>217</v>
      </c>
      <c r="H343" s="239">
        <v>1</v>
      </c>
      <c r="I343" s="240"/>
      <c r="J343" s="241">
        <f t="shared" si="0"/>
        <v>0</v>
      </c>
      <c r="K343" s="237" t="s">
        <v>21</v>
      </c>
      <c r="L343" s="242"/>
      <c r="M343" s="243" t="s">
        <v>21</v>
      </c>
      <c r="N343" s="244" t="s">
        <v>44</v>
      </c>
      <c r="O343" s="65"/>
      <c r="P343" s="198">
        <f t="shared" si="1"/>
        <v>0</v>
      </c>
      <c r="Q343" s="198">
        <v>1.15E-2</v>
      </c>
      <c r="R343" s="198">
        <f t="shared" si="2"/>
        <v>1.15E-2</v>
      </c>
      <c r="S343" s="198">
        <v>0</v>
      </c>
      <c r="T343" s="199">
        <f t="shared" si="3"/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0" t="s">
        <v>214</v>
      </c>
      <c r="AT343" s="200" t="s">
        <v>416</v>
      </c>
      <c r="AU343" s="200" t="s">
        <v>83</v>
      </c>
      <c r="AY343" s="18" t="s">
        <v>172</v>
      </c>
      <c r="BE343" s="201">
        <f t="shared" si="4"/>
        <v>0</v>
      </c>
      <c r="BF343" s="201">
        <f t="shared" si="5"/>
        <v>0</v>
      </c>
      <c r="BG343" s="201">
        <f t="shared" si="6"/>
        <v>0</v>
      </c>
      <c r="BH343" s="201">
        <f t="shared" si="7"/>
        <v>0</v>
      </c>
      <c r="BI343" s="201">
        <f t="shared" si="8"/>
        <v>0</v>
      </c>
      <c r="BJ343" s="18" t="s">
        <v>81</v>
      </c>
      <c r="BK343" s="201">
        <f t="shared" si="9"/>
        <v>0</v>
      </c>
      <c r="BL343" s="18" t="s">
        <v>178</v>
      </c>
      <c r="BM343" s="200" t="s">
        <v>543</v>
      </c>
    </row>
    <row r="344" spans="1:65" s="2" customFormat="1" ht="16.5" customHeight="1">
      <c r="A344" s="35"/>
      <c r="B344" s="36"/>
      <c r="C344" s="235" t="s">
        <v>544</v>
      </c>
      <c r="D344" s="235" t="s">
        <v>416</v>
      </c>
      <c r="E344" s="236" t="s">
        <v>545</v>
      </c>
      <c r="F344" s="237" t="s">
        <v>546</v>
      </c>
      <c r="G344" s="238" t="s">
        <v>217</v>
      </c>
      <c r="H344" s="239">
        <v>1</v>
      </c>
      <c r="I344" s="240"/>
      <c r="J344" s="241">
        <f t="shared" si="0"/>
        <v>0</v>
      </c>
      <c r="K344" s="237" t="s">
        <v>21</v>
      </c>
      <c r="L344" s="242"/>
      <c r="M344" s="243" t="s">
        <v>21</v>
      </c>
      <c r="N344" s="244" t="s">
        <v>44</v>
      </c>
      <c r="O344" s="65"/>
      <c r="P344" s="198">
        <f t="shared" si="1"/>
        <v>0</v>
      </c>
      <c r="Q344" s="198">
        <v>2.01E-2</v>
      </c>
      <c r="R344" s="198">
        <f t="shared" si="2"/>
        <v>2.01E-2</v>
      </c>
      <c r="S344" s="198">
        <v>0</v>
      </c>
      <c r="T344" s="199">
        <f t="shared" si="3"/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0" t="s">
        <v>214</v>
      </c>
      <c r="AT344" s="200" t="s">
        <v>416</v>
      </c>
      <c r="AU344" s="200" t="s">
        <v>83</v>
      </c>
      <c r="AY344" s="18" t="s">
        <v>172</v>
      </c>
      <c r="BE344" s="201">
        <f t="shared" si="4"/>
        <v>0</v>
      </c>
      <c r="BF344" s="201">
        <f t="shared" si="5"/>
        <v>0</v>
      </c>
      <c r="BG344" s="201">
        <f t="shared" si="6"/>
        <v>0</v>
      </c>
      <c r="BH344" s="201">
        <f t="shared" si="7"/>
        <v>0</v>
      </c>
      <c r="BI344" s="201">
        <f t="shared" si="8"/>
        <v>0</v>
      </c>
      <c r="BJ344" s="18" t="s">
        <v>81</v>
      </c>
      <c r="BK344" s="201">
        <f t="shared" si="9"/>
        <v>0</v>
      </c>
      <c r="BL344" s="18" t="s">
        <v>178</v>
      </c>
      <c r="BM344" s="200" t="s">
        <v>547</v>
      </c>
    </row>
    <row r="345" spans="1:65" s="2" customFormat="1" ht="16.5" customHeight="1">
      <c r="A345" s="35"/>
      <c r="B345" s="36"/>
      <c r="C345" s="235" t="s">
        <v>548</v>
      </c>
      <c r="D345" s="235" t="s">
        <v>416</v>
      </c>
      <c r="E345" s="236" t="s">
        <v>549</v>
      </c>
      <c r="F345" s="237" t="s">
        <v>550</v>
      </c>
      <c r="G345" s="238" t="s">
        <v>217</v>
      </c>
      <c r="H345" s="239">
        <v>5</v>
      </c>
      <c r="I345" s="240"/>
      <c r="J345" s="241">
        <f t="shared" si="0"/>
        <v>0</v>
      </c>
      <c r="K345" s="237" t="s">
        <v>21</v>
      </c>
      <c r="L345" s="242"/>
      <c r="M345" s="243" t="s">
        <v>21</v>
      </c>
      <c r="N345" s="244" t="s">
        <v>44</v>
      </c>
      <c r="O345" s="65"/>
      <c r="P345" s="198">
        <f t="shared" si="1"/>
        <v>0</v>
      </c>
      <c r="Q345" s="198">
        <v>7.3000000000000001E-3</v>
      </c>
      <c r="R345" s="198">
        <f t="shared" si="2"/>
        <v>3.6499999999999998E-2</v>
      </c>
      <c r="S345" s="198">
        <v>0</v>
      </c>
      <c r="T345" s="199">
        <f t="shared" si="3"/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0" t="s">
        <v>214</v>
      </c>
      <c r="AT345" s="200" t="s">
        <v>416</v>
      </c>
      <c r="AU345" s="200" t="s">
        <v>83</v>
      </c>
      <c r="AY345" s="18" t="s">
        <v>172</v>
      </c>
      <c r="BE345" s="201">
        <f t="shared" si="4"/>
        <v>0</v>
      </c>
      <c r="BF345" s="201">
        <f t="shared" si="5"/>
        <v>0</v>
      </c>
      <c r="BG345" s="201">
        <f t="shared" si="6"/>
        <v>0</v>
      </c>
      <c r="BH345" s="201">
        <f t="shared" si="7"/>
        <v>0</v>
      </c>
      <c r="BI345" s="201">
        <f t="shared" si="8"/>
        <v>0</v>
      </c>
      <c r="BJ345" s="18" t="s">
        <v>81</v>
      </c>
      <c r="BK345" s="201">
        <f t="shared" si="9"/>
        <v>0</v>
      </c>
      <c r="BL345" s="18" t="s">
        <v>178</v>
      </c>
      <c r="BM345" s="200" t="s">
        <v>551</v>
      </c>
    </row>
    <row r="346" spans="1:65" s="2" customFormat="1" ht="16.5" customHeight="1">
      <c r="A346" s="35"/>
      <c r="B346" s="36"/>
      <c r="C346" s="235" t="s">
        <v>552</v>
      </c>
      <c r="D346" s="235" t="s">
        <v>416</v>
      </c>
      <c r="E346" s="236" t="s">
        <v>553</v>
      </c>
      <c r="F346" s="237" t="s">
        <v>554</v>
      </c>
      <c r="G346" s="238" t="s">
        <v>217</v>
      </c>
      <c r="H346" s="239">
        <v>2</v>
      </c>
      <c r="I346" s="240"/>
      <c r="J346" s="241">
        <f t="shared" si="0"/>
        <v>0</v>
      </c>
      <c r="K346" s="237" t="s">
        <v>21</v>
      </c>
      <c r="L346" s="242"/>
      <c r="M346" s="243" t="s">
        <v>21</v>
      </c>
      <c r="N346" s="244" t="s">
        <v>44</v>
      </c>
      <c r="O346" s="65"/>
      <c r="P346" s="198">
        <f t="shared" si="1"/>
        <v>0</v>
      </c>
      <c r="Q346" s="198">
        <v>2E-3</v>
      </c>
      <c r="R346" s="198">
        <f t="shared" si="2"/>
        <v>4.0000000000000001E-3</v>
      </c>
      <c r="S346" s="198">
        <v>0</v>
      </c>
      <c r="T346" s="199">
        <f t="shared" si="3"/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0" t="s">
        <v>214</v>
      </c>
      <c r="AT346" s="200" t="s">
        <v>416</v>
      </c>
      <c r="AU346" s="200" t="s">
        <v>83</v>
      </c>
      <c r="AY346" s="18" t="s">
        <v>172</v>
      </c>
      <c r="BE346" s="201">
        <f t="shared" si="4"/>
        <v>0</v>
      </c>
      <c r="BF346" s="201">
        <f t="shared" si="5"/>
        <v>0</v>
      </c>
      <c r="BG346" s="201">
        <f t="shared" si="6"/>
        <v>0</v>
      </c>
      <c r="BH346" s="201">
        <f t="shared" si="7"/>
        <v>0</v>
      </c>
      <c r="BI346" s="201">
        <f t="shared" si="8"/>
        <v>0</v>
      </c>
      <c r="BJ346" s="18" t="s">
        <v>81</v>
      </c>
      <c r="BK346" s="201">
        <f t="shared" si="9"/>
        <v>0</v>
      </c>
      <c r="BL346" s="18" t="s">
        <v>178</v>
      </c>
      <c r="BM346" s="200" t="s">
        <v>555</v>
      </c>
    </row>
    <row r="347" spans="1:65" s="2" customFormat="1" ht="24" customHeight="1">
      <c r="A347" s="35"/>
      <c r="B347" s="36"/>
      <c r="C347" s="189" t="s">
        <v>556</v>
      </c>
      <c r="D347" s="189" t="s">
        <v>174</v>
      </c>
      <c r="E347" s="190" t="s">
        <v>557</v>
      </c>
      <c r="F347" s="191" t="s">
        <v>558</v>
      </c>
      <c r="G347" s="192" t="s">
        <v>217</v>
      </c>
      <c r="H347" s="193">
        <v>6</v>
      </c>
      <c r="I347" s="194"/>
      <c r="J347" s="195">
        <f t="shared" si="0"/>
        <v>0</v>
      </c>
      <c r="K347" s="191" t="s">
        <v>177</v>
      </c>
      <c r="L347" s="40"/>
      <c r="M347" s="196" t="s">
        <v>21</v>
      </c>
      <c r="N347" s="197" t="s">
        <v>44</v>
      </c>
      <c r="O347" s="65"/>
      <c r="P347" s="198">
        <f t="shared" si="1"/>
        <v>0</v>
      </c>
      <c r="Q347" s="198">
        <v>1.7099999999999999E-3</v>
      </c>
      <c r="R347" s="198">
        <f t="shared" si="2"/>
        <v>1.026E-2</v>
      </c>
      <c r="S347" s="198">
        <v>0</v>
      </c>
      <c r="T347" s="199">
        <f t="shared" si="3"/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0" t="s">
        <v>178</v>
      </c>
      <c r="AT347" s="200" t="s">
        <v>174</v>
      </c>
      <c r="AU347" s="200" t="s">
        <v>83</v>
      </c>
      <c r="AY347" s="18" t="s">
        <v>172</v>
      </c>
      <c r="BE347" s="201">
        <f t="shared" si="4"/>
        <v>0</v>
      </c>
      <c r="BF347" s="201">
        <f t="shared" si="5"/>
        <v>0</v>
      </c>
      <c r="BG347" s="201">
        <f t="shared" si="6"/>
        <v>0</v>
      </c>
      <c r="BH347" s="201">
        <f t="shared" si="7"/>
        <v>0</v>
      </c>
      <c r="BI347" s="201">
        <f t="shared" si="8"/>
        <v>0</v>
      </c>
      <c r="BJ347" s="18" t="s">
        <v>81</v>
      </c>
      <c r="BK347" s="201">
        <f t="shared" si="9"/>
        <v>0</v>
      </c>
      <c r="BL347" s="18" t="s">
        <v>178</v>
      </c>
      <c r="BM347" s="200" t="s">
        <v>559</v>
      </c>
    </row>
    <row r="348" spans="1:65" s="15" customFormat="1">
      <c r="B348" s="225"/>
      <c r="C348" s="226"/>
      <c r="D348" s="204" t="s">
        <v>180</v>
      </c>
      <c r="E348" s="227" t="s">
        <v>21</v>
      </c>
      <c r="F348" s="228" t="s">
        <v>470</v>
      </c>
      <c r="G348" s="226"/>
      <c r="H348" s="227" t="s">
        <v>21</v>
      </c>
      <c r="I348" s="229"/>
      <c r="J348" s="226"/>
      <c r="K348" s="226"/>
      <c r="L348" s="230"/>
      <c r="M348" s="231"/>
      <c r="N348" s="232"/>
      <c r="O348" s="232"/>
      <c r="P348" s="232"/>
      <c r="Q348" s="232"/>
      <c r="R348" s="232"/>
      <c r="S348" s="232"/>
      <c r="T348" s="233"/>
      <c r="AT348" s="234" t="s">
        <v>180</v>
      </c>
      <c r="AU348" s="234" t="s">
        <v>83</v>
      </c>
      <c r="AV348" s="15" t="s">
        <v>81</v>
      </c>
      <c r="AW348" s="15" t="s">
        <v>34</v>
      </c>
      <c r="AX348" s="15" t="s">
        <v>73</v>
      </c>
      <c r="AY348" s="234" t="s">
        <v>172</v>
      </c>
    </row>
    <row r="349" spans="1:65" s="13" customFormat="1">
      <c r="B349" s="202"/>
      <c r="C349" s="203"/>
      <c r="D349" s="204" t="s">
        <v>180</v>
      </c>
      <c r="E349" s="205" t="s">
        <v>21</v>
      </c>
      <c r="F349" s="206" t="s">
        <v>560</v>
      </c>
      <c r="G349" s="203"/>
      <c r="H349" s="207">
        <v>6</v>
      </c>
      <c r="I349" s="208"/>
      <c r="J349" s="203"/>
      <c r="K349" s="203"/>
      <c r="L349" s="209"/>
      <c r="M349" s="210"/>
      <c r="N349" s="211"/>
      <c r="O349" s="211"/>
      <c r="P349" s="211"/>
      <c r="Q349" s="211"/>
      <c r="R349" s="211"/>
      <c r="S349" s="211"/>
      <c r="T349" s="212"/>
      <c r="AT349" s="213" t="s">
        <v>180</v>
      </c>
      <c r="AU349" s="213" t="s">
        <v>83</v>
      </c>
      <c r="AV349" s="13" t="s">
        <v>83</v>
      </c>
      <c r="AW349" s="13" t="s">
        <v>34</v>
      </c>
      <c r="AX349" s="13" t="s">
        <v>73</v>
      </c>
      <c r="AY349" s="213" t="s">
        <v>172</v>
      </c>
    </row>
    <row r="350" spans="1:65" s="14" customFormat="1">
      <c r="B350" s="214"/>
      <c r="C350" s="215"/>
      <c r="D350" s="204" t="s">
        <v>180</v>
      </c>
      <c r="E350" s="216" t="s">
        <v>21</v>
      </c>
      <c r="F350" s="217" t="s">
        <v>182</v>
      </c>
      <c r="G350" s="215"/>
      <c r="H350" s="218">
        <v>6</v>
      </c>
      <c r="I350" s="219"/>
      <c r="J350" s="215"/>
      <c r="K350" s="215"/>
      <c r="L350" s="220"/>
      <c r="M350" s="221"/>
      <c r="N350" s="222"/>
      <c r="O350" s="222"/>
      <c r="P350" s="222"/>
      <c r="Q350" s="222"/>
      <c r="R350" s="222"/>
      <c r="S350" s="222"/>
      <c r="T350" s="223"/>
      <c r="AT350" s="224" t="s">
        <v>180</v>
      </c>
      <c r="AU350" s="224" t="s">
        <v>83</v>
      </c>
      <c r="AV350" s="14" t="s">
        <v>178</v>
      </c>
      <c r="AW350" s="14" t="s">
        <v>34</v>
      </c>
      <c r="AX350" s="14" t="s">
        <v>81</v>
      </c>
      <c r="AY350" s="224" t="s">
        <v>172</v>
      </c>
    </row>
    <row r="351" spans="1:65" s="2" customFormat="1" ht="16.5" customHeight="1">
      <c r="A351" s="35"/>
      <c r="B351" s="36"/>
      <c r="C351" s="235" t="s">
        <v>561</v>
      </c>
      <c r="D351" s="235" t="s">
        <v>416</v>
      </c>
      <c r="E351" s="236" t="s">
        <v>562</v>
      </c>
      <c r="F351" s="237" t="s">
        <v>563</v>
      </c>
      <c r="G351" s="238" t="s">
        <v>217</v>
      </c>
      <c r="H351" s="239">
        <v>1</v>
      </c>
      <c r="I351" s="240"/>
      <c r="J351" s="241">
        <f>ROUND(I351*H351,2)</f>
        <v>0</v>
      </c>
      <c r="K351" s="237" t="s">
        <v>21</v>
      </c>
      <c r="L351" s="242"/>
      <c r="M351" s="243" t="s">
        <v>21</v>
      </c>
      <c r="N351" s="244" t="s">
        <v>44</v>
      </c>
      <c r="O351" s="65"/>
      <c r="P351" s="198">
        <f>O351*H351</f>
        <v>0</v>
      </c>
      <c r="Q351" s="198">
        <v>5.0000000000000001E-3</v>
      </c>
      <c r="R351" s="198">
        <f>Q351*H351</f>
        <v>5.0000000000000001E-3</v>
      </c>
      <c r="S351" s="198">
        <v>0</v>
      </c>
      <c r="T351" s="199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0" t="s">
        <v>214</v>
      </c>
      <c r="AT351" s="200" t="s">
        <v>416</v>
      </c>
      <c r="AU351" s="200" t="s">
        <v>83</v>
      </c>
      <c r="AY351" s="18" t="s">
        <v>172</v>
      </c>
      <c r="BE351" s="201">
        <f>IF(N351="základní",J351,0)</f>
        <v>0</v>
      </c>
      <c r="BF351" s="201">
        <f>IF(N351="snížená",J351,0)</f>
        <v>0</v>
      </c>
      <c r="BG351" s="201">
        <f>IF(N351="zákl. přenesená",J351,0)</f>
        <v>0</v>
      </c>
      <c r="BH351" s="201">
        <f>IF(N351="sníž. přenesená",J351,0)</f>
        <v>0</v>
      </c>
      <c r="BI351" s="201">
        <f>IF(N351="nulová",J351,0)</f>
        <v>0</v>
      </c>
      <c r="BJ351" s="18" t="s">
        <v>81</v>
      </c>
      <c r="BK351" s="201">
        <f>ROUND(I351*H351,2)</f>
        <v>0</v>
      </c>
      <c r="BL351" s="18" t="s">
        <v>178</v>
      </c>
      <c r="BM351" s="200" t="s">
        <v>564</v>
      </c>
    </row>
    <row r="352" spans="1:65" s="2" customFormat="1" ht="16.5" customHeight="1">
      <c r="A352" s="35"/>
      <c r="B352" s="36"/>
      <c r="C352" s="235" t="s">
        <v>565</v>
      </c>
      <c r="D352" s="235" t="s">
        <v>416</v>
      </c>
      <c r="E352" s="236" t="s">
        <v>566</v>
      </c>
      <c r="F352" s="237" t="s">
        <v>567</v>
      </c>
      <c r="G352" s="238" t="s">
        <v>217</v>
      </c>
      <c r="H352" s="239">
        <v>5</v>
      </c>
      <c r="I352" s="240"/>
      <c r="J352" s="241">
        <f>ROUND(I352*H352,2)</f>
        <v>0</v>
      </c>
      <c r="K352" s="237" t="s">
        <v>21</v>
      </c>
      <c r="L352" s="242"/>
      <c r="M352" s="243" t="s">
        <v>21</v>
      </c>
      <c r="N352" s="244" t="s">
        <v>44</v>
      </c>
      <c r="O352" s="65"/>
      <c r="P352" s="198">
        <f>O352*H352</f>
        <v>0</v>
      </c>
      <c r="Q352" s="198">
        <v>1.2500000000000001E-2</v>
      </c>
      <c r="R352" s="198">
        <f>Q352*H352</f>
        <v>6.25E-2</v>
      </c>
      <c r="S352" s="198">
        <v>0</v>
      </c>
      <c r="T352" s="199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0" t="s">
        <v>214</v>
      </c>
      <c r="AT352" s="200" t="s">
        <v>416</v>
      </c>
      <c r="AU352" s="200" t="s">
        <v>83</v>
      </c>
      <c r="AY352" s="18" t="s">
        <v>172</v>
      </c>
      <c r="BE352" s="201">
        <f>IF(N352="základní",J352,0)</f>
        <v>0</v>
      </c>
      <c r="BF352" s="201">
        <f>IF(N352="snížená",J352,0)</f>
        <v>0</v>
      </c>
      <c r="BG352" s="201">
        <f>IF(N352="zákl. přenesená",J352,0)</f>
        <v>0</v>
      </c>
      <c r="BH352" s="201">
        <f>IF(N352="sníž. přenesená",J352,0)</f>
        <v>0</v>
      </c>
      <c r="BI352" s="201">
        <f>IF(N352="nulová",J352,0)</f>
        <v>0</v>
      </c>
      <c r="BJ352" s="18" t="s">
        <v>81</v>
      </c>
      <c r="BK352" s="201">
        <f>ROUND(I352*H352,2)</f>
        <v>0</v>
      </c>
      <c r="BL352" s="18" t="s">
        <v>178</v>
      </c>
      <c r="BM352" s="200" t="s">
        <v>568</v>
      </c>
    </row>
    <row r="353" spans="1:65" s="2" customFormat="1" ht="24" customHeight="1">
      <c r="A353" s="35"/>
      <c r="B353" s="36"/>
      <c r="C353" s="189" t="s">
        <v>569</v>
      </c>
      <c r="D353" s="189" t="s">
        <v>174</v>
      </c>
      <c r="E353" s="190" t="s">
        <v>570</v>
      </c>
      <c r="F353" s="191" t="s">
        <v>571</v>
      </c>
      <c r="G353" s="192" t="s">
        <v>217</v>
      </c>
      <c r="H353" s="193">
        <v>1</v>
      </c>
      <c r="I353" s="194"/>
      <c r="J353" s="195">
        <f>ROUND(I353*H353,2)</f>
        <v>0</v>
      </c>
      <c r="K353" s="191" t="s">
        <v>177</v>
      </c>
      <c r="L353" s="40"/>
      <c r="M353" s="196" t="s">
        <v>21</v>
      </c>
      <c r="N353" s="197" t="s">
        <v>44</v>
      </c>
      <c r="O353" s="65"/>
      <c r="P353" s="198">
        <f>O353*H353</f>
        <v>0</v>
      </c>
      <c r="Q353" s="198">
        <v>1.67E-3</v>
      </c>
      <c r="R353" s="198">
        <f>Q353*H353</f>
        <v>1.67E-3</v>
      </c>
      <c r="S353" s="198">
        <v>0</v>
      </c>
      <c r="T353" s="199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0" t="s">
        <v>178</v>
      </c>
      <c r="AT353" s="200" t="s">
        <v>174</v>
      </c>
      <c r="AU353" s="200" t="s">
        <v>83</v>
      </c>
      <c r="AY353" s="18" t="s">
        <v>172</v>
      </c>
      <c r="BE353" s="201">
        <f>IF(N353="základní",J353,0)</f>
        <v>0</v>
      </c>
      <c r="BF353" s="201">
        <f>IF(N353="snížená",J353,0)</f>
        <v>0</v>
      </c>
      <c r="BG353" s="201">
        <f>IF(N353="zákl. přenesená",J353,0)</f>
        <v>0</v>
      </c>
      <c r="BH353" s="201">
        <f>IF(N353="sníž. přenesená",J353,0)</f>
        <v>0</v>
      </c>
      <c r="BI353" s="201">
        <f>IF(N353="nulová",J353,0)</f>
        <v>0</v>
      </c>
      <c r="BJ353" s="18" t="s">
        <v>81</v>
      </c>
      <c r="BK353" s="201">
        <f>ROUND(I353*H353,2)</f>
        <v>0</v>
      </c>
      <c r="BL353" s="18" t="s">
        <v>178</v>
      </c>
      <c r="BM353" s="200" t="s">
        <v>572</v>
      </c>
    </row>
    <row r="354" spans="1:65" s="15" customFormat="1">
      <c r="B354" s="225"/>
      <c r="C354" s="226"/>
      <c r="D354" s="204" t="s">
        <v>180</v>
      </c>
      <c r="E354" s="227" t="s">
        <v>21</v>
      </c>
      <c r="F354" s="228" t="s">
        <v>470</v>
      </c>
      <c r="G354" s="226"/>
      <c r="H354" s="227" t="s">
        <v>21</v>
      </c>
      <c r="I354" s="229"/>
      <c r="J354" s="226"/>
      <c r="K354" s="226"/>
      <c r="L354" s="230"/>
      <c r="M354" s="231"/>
      <c r="N354" s="232"/>
      <c r="O354" s="232"/>
      <c r="P354" s="232"/>
      <c r="Q354" s="232"/>
      <c r="R354" s="232"/>
      <c r="S354" s="232"/>
      <c r="T354" s="233"/>
      <c r="AT354" s="234" t="s">
        <v>180</v>
      </c>
      <c r="AU354" s="234" t="s">
        <v>83</v>
      </c>
      <c r="AV354" s="15" t="s">
        <v>81</v>
      </c>
      <c r="AW354" s="15" t="s">
        <v>34</v>
      </c>
      <c r="AX354" s="15" t="s">
        <v>73</v>
      </c>
      <c r="AY354" s="234" t="s">
        <v>172</v>
      </c>
    </row>
    <row r="355" spans="1:65" s="13" customFormat="1">
      <c r="B355" s="202"/>
      <c r="C355" s="203"/>
      <c r="D355" s="204" t="s">
        <v>180</v>
      </c>
      <c r="E355" s="205" t="s">
        <v>21</v>
      </c>
      <c r="F355" s="206" t="s">
        <v>81</v>
      </c>
      <c r="G355" s="203"/>
      <c r="H355" s="207">
        <v>1</v>
      </c>
      <c r="I355" s="208"/>
      <c r="J355" s="203"/>
      <c r="K355" s="203"/>
      <c r="L355" s="209"/>
      <c r="M355" s="210"/>
      <c r="N355" s="211"/>
      <c r="O355" s="211"/>
      <c r="P355" s="211"/>
      <c r="Q355" s="211"/>
      <c r="R355" s="211"/>
      <c r="S355" s="211"/>
      <c r="T355" s="212"/>
      <c r="AT355" s="213" t="s">
        <v>180</v>
      </c>
      <c r="AU355" s="213" t="s">
        <v>83</v>
      </c>
      <c r="AV355" s="13" t="s">
        <v>83</v>
      </c>
      <c r="AW355" s="13" t="s">
        <v>34</v>
      </c>
      <c r="AX355" s="13" t="s">
        <v>73</v>
      </c>
      <c r="AY355" s="213" t="s">
        <v>172</v>
      </c>
    </row>
    <row r="356" spans="1:65" s="14" customFormat="1">
      <c r="B356" s="214"/>
      <c r="C356" s="215"/>
      <c r="D356" s="204" t="s">
        <v>180</v>
      </c>
      <c r="E356" s="216" t="s">
        <v>21</v>
      </c>
      <c r="F356" s="217" t="s">
        <v>182</v>
      </c>
      <c r="G356" s="215"/>
      <c r="H356" s="218">
        <v>1</v>
      </c>
      <c r="I356" s="219"/>
      <c r="J356" s="215"/>
      <c r="K356" s="215"/>
      <c r="L356" s="220"/>
      <c r="M356" s="221"/>
      <c r="N356" s="222"/>
      <c r="O356" s="222"/>
      <c r="P356" s="222"/>
      <c r="Q356" s="222"/>
      <c r="R356" s="222"/>
      <c r="S356" s="222"/>
      <c r="T356" s="223"/>
      <c r="AT356" s="224" t="s">
        <v>180</v>
      </c>
      <c r="AU356" s="224" t="s">
        <v>83</v>
      </c>
      <c r="AV356" s="14" t="s">
        <v>178</v>
      </c>
      <c r="AW356" s="14" t="s">
        <v>34</v>
      </c>
      <c r="AX356" s="14" t="s">
        <v>81</v>
      </c>
      <c r="AY356" s="224" t="s">
        <v>172</v>
      </c>
    </row>
    <row r="357" spans="1:65" s="2" customFormat="1" ht="16.5" customHeight="1">
      <c r="A357" s="35"/>
      <c r="B357" s="36"/>
      <c r="C357" s="235" t="s">
        <v>573</v>
      </c>
      <c r="D357" s="235" t="s">
        <v>416</v>
      </c>
      <c r="E357" s="236" t="s">
        <v>574</v>
      </c>
      <c r="F357" s="237" t="s">
        <v>575</v>
      </c>
      <c r="G357" s="238" t="s">
        <v>217</v>
      </c>
      <c r="H357" s="239">
        <v>1</v>
      </c>
      <c r="I357" s="240"/>
      <c r="J357" s="241">
        <f>ROUND(I357*H357,2)</f>
        <v>0</v>
      </c>
      <c r="K357" s="237" t="s">
        <v>21</v>
      </c>
      <c r="L357" s="242"/>
      <c r="M357" s="243" t="s">
        <v>21</v>
      </c>
      <c r="N357" s="244" t="s">
        <v>44</v>
      </c>
      <c r="O357" s="65"/>
      <c r="P357" s="198">
        <f>O357*H357</f>
        <v>0</v>
      </c>
      <c r="Q357" s="198">
        <v>8.0999999999999996E-3</v>
      </c>
      <c r="R357" s="198">
        <f>Q357*H357</f>
        <v>8.0999999999999996E-3</v>
      </c>
      <c r="S357" s="198">
        <v>0</v>
      </c>
      <c r="T357" s="199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00" t="s">
        <v>214</v>
      </c>
      <c r="AT357" s="200" t="s">
        <v>416</v>
      </c>
      <c r="AU357" s="200" t="s">
        <v>83</v>
      </c>
      <c r="AY357" s="18" t="s">
        <v>172</v>
      </c>
      <c r="BE357" s="201">
        <f>IF(N357="základní",J357,0)</f>
        <v>0</v>
      </c>
      <c r="BF357" s="201">
        <f>IF(N357="snížená",J357,0)</f>
        <v>0</v>
      </c>
      <c r="BG357" s="201">
        <f>IF(N357="zákl. přenesená",J357,0)</f>
        <v>0</v>
      </c>
      <c r="BH357" s="201">
        <f>IF(N357="sníž. přenesená",J357,0)</f>
        <v>0</v>
      </c>
      <c r="BI357" s="201">
        <f>IF(N357="nulová",J357,0)</f>
        <v>0</v>
      </c>
      <c r="BJ357" s="18" t="s">
        <v>81</v>
      </c>
      <c r="BK357" s="201">
        <f>ROUND(I357*H357,2)</f>
        <v>0</v>
      </c>
      <c r="BL357" s="18" t="s">
        <v>178</v>
      </c>
      <c r="BM357" s="200" t="s">
        <v>576</v>
      </c>
    </row>
    <row r="358" spans="1:65" s="2" customFormat="1" ht="24" customHeight="1">
      <c r="A358" s="35"/>
      <c r="B358" s="36"/>
      <c r="C358" s="189" t="s">
        <v>577</v>
      </c>
      <c r="D358" s="189" t="s">
        <v>174</v>
      </c>
      <c r="E358" s="190" t="s">
        <v>578</v>
      </c>
      <c r="F358" s="191" t="s">
        <v>579</v>
      </c>
      <c r="G358" s="192" t="s">
        <v>217</v>
      </c>
      <c r="H358" s="193">
        <v>2</v>
      </c>
      <c r="I358" s="194"/>
      <c r="J358" s="195">
        <f>ROUND(I358*H358,2)</f>
        <v>0</v>
      </c>
      <c r="K358" s="191" t="s">
        <v>177</v>
      </c>
      <c r="L358" s="40"/>
      <c r="M358" s="196" t="s">
        <v>21</v>
      </c>
      <c r="N358" s="197" t="s">
        <v>44</v>
      </c>
      <c r="O358" s="65"/>
      <c r="P358" s="198">
        <f>O358*H358</f>
        <v>0</v>
      </c>
      <c r="Q358" s="198">
        <v>2.96E-3</v>
      </c>
      <c r="R358" s="198">
        <f>Q358*H358</f>
        <v>5.9199999999999999E-3</v>
      </c>
      <c r="S358" s="198">
        <v>0</v>
      </c>
      <c r="T358" s="199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0" t="s">
        <v>178</v>
      </c>
      <c r="AT358" s="200" t="s">
        <v>174</v>
      </c>
      <c r="AU358" s="200" t="s">
        <v>83</v>
      </c>
      <c r="AY358" s="18" t="s">
        <v>172</v>
      </c>
      <c r="BE358" s="201">
        <f>IF(N358="základní",J358,0)</f>
        <v>0</v>
      </c>
      <c r="BF358" s="201">
        <f>IF(N358="snížená",J358,0)</f>
        <v>0</v>
      </c>
      <c r="BG358" s="201">
        <f>IF(N358="zákl. přenesená",J358,0)</f>
        <v>0</v>
      </c>
      <c r="BH358" s="201">
        <f>IF(N358="sníž. přenesená",J358,0)</f>
        <v>0</v>
      </c>
      <c r="BI358" s="201">
        <f>IF(N358="nulová",J358,0)</f>
        <v>0</v>
      </c>
      <c r="BJ358" s="18" t="s">
        <v>81</v>
      </c>
      <c r="BK358" s="201">
        <f>ROUND(I358*H358,2)</f>
        <v>0</v>
      </c>
      <c r="BL358" s="18" t="s">
        <v>178</v>
      </c>
      <c r="BM358" s="200" t="s">
        <v>580</v>
      </c>
    </row>
    <row r="359" spans="1:65" s="15" customFormat="1">
      <c r="B359" s="225"/>
      <c r="C359" s="226"/>
      <c r="D359" s="204" t="s">
        <v>180</v>
      </c>
      <c r="E359" s="227" t="s">
        <v>21</v>
      </c>
      <c r="F359" s="228" t="s">
        <v>470</v>
      </c>
      <c r="G359" s="226"/>
      <c r="H359" s="227" t="s">
        <v>21</v>
      </c>
      <c r="I359" s="229"/>
      <c r="J359" s="226"/>
      <c r="K359" s="226"/>
      <c r="L359" s="230"/>
      <c r="M359" s="231"/>
      <c r="N359" s="232"/>
      <c r="O359" s="232"/>
      <c r="P359" s="232"/>
      <c r="Q359" s="232"/>
      <c r="R359" s="232"/>
      <c r="S359" s="232"/>
      <c r="T359" s="233"/>
      <c r="AT359" s="234" t="s">
        <v>180</v>
      </c>
      <c r="AU359" s="234" t="s">
        <v>83</v>
      </c>
      <c r="AV359" s="15" t="s">
        <v>81</v>
      </c>
      <c r="AW359" s="15" t="s">
        <v>34</v>
      </c>
      <c r="AX359" s="15" t="s">
        <v>73</v>
      </c>
      <c r="AY359" s="234" t="s">
        <v>172</v>
      </c>
    </row>
    <row r="360" spans="1:65" s="13" customFormat="1">
      <c r="B360" s="202"/>
      <c r="C360" s="203"/>
      <c r="D360" s="204" t="s">
        <v>180</v>
      </c>
      <c r="E360" s="205" t="s">
        <v>21</v>
      </c>
      <c r="F360" s="206" t="s">
        <v>581</v>
      </c>
      <c r="G360" s="203"/>
      <c r="H360" s="207">
        <v>2</v>
      </c>
      <c r="I360" s="208"/>
      <c r="J360" s="203"/>
      <c r="K360" s="203"/>
      <c r="L360" s="209"/>
      <c r="M360" s="210"/>
      <c r="N360" s="211"/>
      <c r="O360" s="211"/>
      <c r="P360" s="211"/>
      <c r="Q360" s="211"/>
      <c r="R360" s="211"/>
      <c r="S360" s="211"/>
      <c r="T360" s="212"/>
      <c r="AT360" s="213" t="s">
        <v>180</v>
      </c>
      <c r="AU360" s="213" t="s">
        <v>83</v>
      </c>
      <c r="AV360" s="13" t="s">
        <v>83</v>
      </c>
      <c r="AW360" s="13" t="s">
        <v>34</v>
      </c>
      <c r="AX360" s="13" t="s">
        <v>73</v>
      </c>
      <c r="AY360" s="213" t="s">
        <v>172</v>
      </c>
    </row>
    <row r="361" spans="1:65" s="14" customFormat="1">
      <c r="B361" s="214"/>
      <c r="C361" s="215"/>
      <c r="D361" s="204" t="s">
        <v>180</v>
      </c>
      <c r="E361" s="216" t="s">
        <v>21</v>
      </c>
      <c r="F361" s="217" t="s">
        <v>182</v>
      </c>
      <c r="G361" s="215"/>
      <c r="H361" s="218">
        <v>2</v>
      </c>
      <c r="I361" s="219"/>
      <c r="J361" s="215"/>
      <c r="K361" s="215"/>
      <c r="L361" s="220"/>
      <c r="M361" s="221"/>
      <c r="N361" s="222"/>
      <c r="O361" s="222"/>
      <c r="P361" s="222"/>
      <c r="Q361" s="222"/>
      <c r="R361" s="222"/>
      <c r="S361" s="222"/>
      <c r="T361" s="223"/>
      <c r="AT361" s="224" t="s">
        <v>180</v>
      </c>
      <c r="AU361" s="224" t="s">
        <v>83</v>
      </c>
      <c r="AV361" s="14" t="s">
        <v>178</v>
      </c>
      <c r="AW361" s="14" t="s">
        <v>34</v>
      </c>
      <c r="AX361" s="14" t="s">
        <v>81</v>
      </c>
      <c r="AY361" s="224" t="s">
        <v>172</v>
      </c>
    </row>
    <row r="362" spans="1:65" s="2" customFormat="1" ht="16.5" customHeight="1">
      <c r="A362" s="35"/>
      <c r="B362" s="36"/>
      <c r="C362" s="235" t="s">
        <v>582</v>
      </c>
      <c r="D362" s="235" t="s">
        <v>416</v>
      </c>
      <c r="E362" s="236" t="s">
        <v>583</v>
      </c>
      <c r="F362" s="237" t="s">
        <v>584</v>
      </c>
      <c r="G362" s="238" t="s">
        <v>217</v>
      </c>
      <c r="H362" s="239">
        <v>1</v>
      </c>
      <c r="I362" s="240"/>
      <c r="J362" s="241">
        <f>ROUND(I362*H362,2)</f>
        <v>0</v>
      </c>
      <c r="K362" s="237" t="s">
        <v>21</v>
      </c>
      <c r="L362" s="242"/>
      <c r="M362" s="243" t="s">
        <v>21</v>
      </c>
      <c r="N362" s="244" t="s">
        <v>44</v>
      </c>
      <c r="O362" s="65"/>
      <c r="P362" s="198">
        <f>O362*H362</f>
        <v>0</v>
      </c>
      <c r="Q362" s="198">
        <v>1.9800000000000002E-2</v>
      </c>
      <c r="R362" s="198">
        <f>Q362*H362</f>
        <v>1.9800000000000002E-2</v>
      </c>
      <c r="S362" s="198">
        <v>0</v>
      </c>
      <c r="T362" s="199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0" t="s">
        <v>214</v>
      </c>
      <c r="AT362" s="200" t="s">
        <v>416</v>
      </c>
      <c r="AU362" s="200" t="s">
        <v>83</v>
      </c>
      <c r="AY362" s="18" t="s">
        <v>172</v>
      </c>
      <c r="BE362" s="201">
        <f>IF(N362="základní",J362,0)</f>
        <v>0</v>
      </c>
      <c r="BF362" s="201">
        <f>IF(N362="snížená",J362,0)</f>
        <v>0</v>
      </c>
      <c r="BG362" s="201">
        <f>IF(N362="zákl. přenesená",J362,0)</f>
        <v>0</v>
      </c>
      <c r="BH362" s="201">
        <f>IF(N362="sníž. přenesená",J362,0)</f>
        <v>0</v>
      </c>
      <c r="BI362" s="201">
        <f>IF(N362="nulová",J362,0)</f>
        <v>0</v>
      </c>
      <c r="BJ362" s="18" t="s">
        <v>81</v>
      </c>
      <c r="BK362" s="201">
        <f>ROUND(I362*H362,2)</f>
        <v>0</v>
      </c>
      <c r="BL362" s="18" t="s">
        <v>178</v>
      </c>
      <c r="BM362" s="200" t="s">
        <v>585</v>
      </c>
    </row>
    <row r="363" spans="1:65" s="2" customFormat="1" ht="16.5" customHeight="1">
      <c r="A363" s="35"/>
      <c r="B363" s="36"/>
      <c r="C363" s="235" t="s">
        <v>586</v>
      </c>
      <c r="D363" s="235" t="s">
        <v>416</v>
      </c>
      <c r="E363" s="236" t="s">
        <v>587</v>
      </c>
      <c r="F363" s="237" t="s">
        <v>588</v>
      </c>
      <c r="G363" s="238" t="s">
        <v>217</v>
      </c>
      <c r="H363" s="239">
        <v>1</v>
      </c>
      <c r="I363" s="240"/>
      <c r="J363" s="241">
        <f>ROUND(I363*H363,2)</f>
        <v>0</v>
      </c>
      <c r="K363" s="237" t="s">
        <v>21</v>
      </c>
      <c r="L363" s="242"/>
      <c r="M363" s="243" t="s">
        <v>21</v>
      </c>
      <c r="N363" s="244" t="s">
        <v>44</v>
      </c>
      <c r="O363" s="65"/>
      <c r="P363" s="198">
        <f>O363*H363</f>
        <v>0</v>
      </c>
      <c r="Q363" s="198">
        <v>1.2800000000000001E-2</v>
      </c>
      <c r="R363" s="198">
        <f>Q363*H363</f>
        <v>1.2800000000000001E-2</v>
      </c>
      <c r="S363" s="198">
        <v>0</v>
      </c>
      <c r="T363" s="199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0" t="s">
        <v>214</v>
      </c>
      <c r="AT363" s="200" t="s">
        <v>416</v>
      </c>
      <c r="AU363" s="200" t="s">
        <v>83</v>
      </c>
      <c r="AY363" s="18" t="s">
        <v>172</v>
      </c>
      <c r="BE363" s="201">
        <f>IF(N363="základní",J363,0)</f>
        <v>0</v>
      </c>
      <c r="BF363" s="201">
        <f>IF(N363="snížená",J363,0)</f>
        <v>0</v>
      </c>
      <c r="BG363" s="201">
        <f>IF(N363="zákl. přenesená",J363,0)</f>
        <v>0</v>
      </c>
      <c r="BH363" s="201">
        <f>IF(N363="sníž. přenesená",J363,0)</f>
        <v>0</v>
      </c>
      <c r="BI363" s="201">
        <f>IF(N363="nulová",J363,0)</f>
        <v>0</v>
      </c>
      <c r="BJ363" s="18" t="s">
        <v>81</v>
      </c>
      <c r="BK363" s="201">
        <f>ROUND(I363*H363,2)</f>
        <v>0</v>
      </c>
      <c r="BL363" s="18" t="s">
        <v>178</v>
      </c>
      <c r="BM363" s="200" t="s">
        <v>589</v>
      </c>
    </row>
    <row r="364" spans="1:65" s="2" customFormat="1" ht="24" customHeight="1">
      <c r="A364" s="35"/>
      <c r="B364" s="36"/>
      <c r="C364" s="189" t="s">
        <v>590</v>
      </c>
      <c r="D364" s="189" t="s">
        <v>174</v>
      </c>
      <c r="E364" s="190" t="s">
        <v>591</v>
      </c>
      <c r="F364" s="191" t="s">
        <v>592</v>
      </c>
      <c r="G364" s="192" t="s">
        <v>217</v>
      </c>
      <c r="H364" s="193">
        <v>1</v>
      </c>
      <c r="I364" s="194"/>
      <c r="J364" s="195">
        <f>ROUND(I364*H364,2)</f>
        <v>0</v>
      </c>
      <c r="K364" s="191" t="s">
        <v>177</v>
      </c>
      <c r="L364" s="40"/>
      <c r="M364" s="196" t="s">
        <v>21</v>
      </c>
      <c r="N364" s="197" t="s">
        <v>44</v>
      </c>
      <c r="O364" s="65"/>
      <c r="P364" s="198">
        <f>O364*H364</f>
        <v>0</v>
      </c>
      <c r="Q364" s="198">
        <v>3.8E-3</v>
      </c>
      <c r="R364" s="198">
        <f>Q364*H364</f>
        <v>3.8E-3</v>
      </c>
      <c r="S364" s="198">
        <v>0</v>
      </c>
      <c r="T364" s="199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0" t="s">
        <v>178</v>
      </c>
      <c r="AT364" s="200" t="s">
        <v>174</v>
      </c>
      <c r="AU364" s="200" t="s">
        <v>83</v>
      </c>
      <c r="AY364" s="18" t="s">
        <v>172</v>
      </c>
      <c r="BE364" s="201">
        <f>IF(N364="základní",J364,0)</f>
        <v>0</v>
      </c>
      <c r="BF364" s="201">
        <f>IF(N364="snížená",J364,0)</f>
        <v>0</v>
      </c>
      <c r="BG364" s="201">
        <f>IF(N364="zákl. přenesená",J364,0)</f>
        <v>0</v>
      </c>
      <c r="BH364" s="201">
        <f>IF(N364="sníž. přenesená",J364,0)</f>
        <v>0</v>
      </c>
      <c r="BI364" s="201">
        <f>IF(N364="nulová",J364,0)</f>
        <v>0</v>
      </c>
      <c r="BJ364" s="18" t="s">
        <v>81</v>
      </c>
      <c r="BK364" s="201">
        <f>ROUND(I364*H364,2)</f>
        <v>0</v>
      </c>
      <c r="BL364" s="18" t="s">
        <v>178</v>
      </c>
      <c r="BM364" s="200" t="s">
        <v>593</v>
      </c>
    </row>
    <row r="365" spans="1:65" s="15" customFormat="1">
      <c r="B365" s="225"/>
      <c r="C365" s="226"/>
      <c r="D365" s="204" t="s">
        <v>180</v>
      </c>
      <c r="E365" s="227" t="s">
        <v>21</v>
      </c>
      <c r="F365" s="228" t="s">
        <v>470</v>
      </c>
      <c r="G365" s="226"/>
      <c r="H365" s="227" t="s">
        <v>21</v>
      </c>
      <c r="I365" s="229"/>
      <c r="J365" s="226"/>
      <c r="K365" s="226"/>
      <c r="L365" s="230"/>
      <c r="M365" s="231"/>
      <c r="N365" s="232"/>
      <c r="O365" s="232"/>
      <c r="P365" s="232"/>
      <c r="Q365" s="232"/>
      <c r="R365" s="232"/>
      <c r="S365" s="232"/>
      <c r="T365" s="233"/>
      <c r="AT365" s="234" t="s">
        <v>180</v>
      </c>
      <c r="AU365" s="234" t="s">
        <v>83</v>
      </c>
      <c r="AV365" s="15" t="s">
        <v>81</v>
      </c>
      <c r="AW365" s="15" t="s">
        <v>34</v>
      </c>
      <c r="AX365" s="15" t="s">
        <v>73</v>
      </c>
      <c r="AY365" s="234" t="s">
        <v>172</v>
      </c>
    </row>
    <row r="366" spans="1:65" s="13" customFormat="1">
      <c r="B366" s="202"/>
      <c r="C366" s="203"/>
      <c r="D366" s="204" t="s">
        <v>180</v>
      </c>
      <c r="E366" s="205" t="s">
        <v>21</v>
      </c>
      <c r="F366" s="206" t="s">
        <v>81</v>
      </c>
      <c r="G366" s="203"/>
      <c r="H366" s="207">
        <v>1</v>
      </c>
      <c r="I366" s="208"/>
      <c r="J366" s="203"/>
      <c r="K366" s="203"/>
      <c r="L366" s="209"/>
      <c r="M366" s="210"/>
      <c r="N366" s="211"/>
      <c r="O366" s="211"/>
      <c r="P366" s="211"/>
      <c r="Q366" s="211"/>
      <c r="R366" s="211"/>
      <c r="S366" s="211"/>
      <c r="T366" s="212"/>
      <c r="AT366" s="213" t="s">
        <v>180</v>
      </c>
      <c r="AU366" s="213" t="s">
        <v>83</v>
      </c>
      <c r="AV366" s="13" t="s">
        <v>83</v>
      </c>
      <c r="AW366" s="13" t="s">
        <v>34</v>
      </c>
      <c r="AX366" s="13" t="s">
        <v>73</v>
      </c>
      <c r="AY366" s="213" t="s">
        <v>172</v>
      </c>
    </row>
    <row r="367" spans="1:65" s="14" customFormat="1">
      <c r="B367" s="214"/>
      <c r="C367" s="215"/>
      <c r="D367" s="204" t="s">
        <v>180</v>
      </c>
      <c r="E367" s="216" t="s">
        <v>21</v>
      </c>
      <c r="F367" s="217" t="s">
        <v>182</v>
      </c>
      <c r="G367" s="215"/>
      <c r="H367" s="218">
        <v>1</v>
      </c>
      <c r="I367" s="219"/>
      <c r="J367" s="215"/>
      <c r="K367" s="215"/>
      <c r="L367" s="220"/>
      <c r="M367" s="221"/>
      <c r="N367" s="222"/>
      <c r="O367" s="222"/>
      <c r="P367" s="222"/>
      <c r="Q367" s="222"/>
      <c r="R367" s="222"/>
      <c r="S367" s="222"/>
      <c r="T367" s="223"/>
      <c r="AT367" s="224" t="s">
        <v>180</v>
      </c>
      <c r="AU367" s="224" t="s">
        <v>83</v>
      </c>
      <c r="AV367" s="14" t="s">
        <v>178</v>
      </c>
      <c r="AW367" s="14" t="s">
        <v>34</v>
      </c>
      <c r="AX367" s="14" t="s">
        <v>81</v>
      </c>
      <c r="AY367" s="224" t="s">
        <v>172</v>
      </c>
    </row>
    <row r="368" spans="1:65" s="2" customFormat="1" ht="16.5" customHeight="1">
      <c r="A368" s="35"/>
      <c r="B368" s="36"/>
      <c r="C368" s="235" t="s">
        <v>594</v>
      </c>
      <c r="D368" s="235" t="s">
        <v>416</v>
      </c>
      <c r="E368" s="236" t="s">
        <v>595</v>
      </c>
      <c r="F368" s="237" t="s">
        <v>596</v>
      </c>
      <c r="G368" s="238" t="s">
        <v>217</v>
      </c>
      <c r="H368" s="239">
        <v>1</v>
      </c>
      <c r="I368" s="240"/>
      <c r="J368" s="241">
        <f>ROUND(I368*H368,2)</f>
        <v>0</v>
      </c>
      <c r="K368" s="237" t="s">
        <v>21</v>
      </c>
      <c r="L368" s="242"/>
      <c r="M368" s="243" t="s">
        <v>21</v>
      </c>
      <c r="N368" s="244" t="s">
        <v>44</v>
      </c>
      <c r="O368" s="65"/>
      <c r="P368" s="198">
        <f>O368*H368</f>
        <v>0</v>
      </c>
      <c r="Q368" s="198">
        <v>3.2300000000000002E-2</v>
      </c>
      <c r="R368" s="198">
        <f>Q368*H368</f>
        <v>3.2300000000000002E-2</v>
      </c>
      <c r="S368" s="198">
        <v>0</v>
      </c>
      <c r="T368" s="199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00" t="s">
        <v>214</v>
      </c>
      <c r="AT368" s="200" t="s">
        <v>416</v>
      </c>
      <c r="AU368" s="200" t="s">
        <v>83</v>
      </c>
      <c r="AY368" s="18" t="s">
        <v>172</v>
      </c>
      <c r="BE368" s="201">
        <f>IF(N368="základní",J368,0)</f>
        <v>0</v>
      </c>
      <c r="BF368" s="201">
        <f>IF(N368="snížená",J368,0)</f>
        <v>0</v>
      </c>
      <c r="BG368" s="201">
        <f>IF(N368="zákl. přenesená",J368,0)</f>
        <v>0</v>
      </c>
      <c r="BH368" s="201">
        <f>IF(N368="sníž. přenesená",J368,0)</f>
        <v>0</v>
      </c>
      <c r="BI368" s="201">
        <f>IF(N368="nulová",J368,0)</f>
        <v>0</v>
      </c>
      <c r="BJ368" s="18" t="s">
        <v>81</v>
      </c>
      <c r="BK368" s="201">
        <f>ROUND(I368*H368,2)</f>
        <v>0</v>
      </c>
      <c r="BL368" s="18" t="s">
        <v>178</v>
      </c>
      <c r="BM368" s="200" t="s">
        <v>597</v>
      </c>
    </row>
    <row r="369" spans="1:65" s="2" customFormat="1" ht="24" customHeight="1">
      <c r="A369" s="35"/>
      <c r="B369" s="36"/>
      <c r="C369" s="189" t="s">
        <v>598</v>
      </c>
      <c r="D369" s="189" t="s">
        <v>174</v>
      </c>
      <c r="E369" s="190" t="s">
        <v>599</v>
      </c>
      <c r="F369" s="191" t="s">
        <v>600</v>
      </c>
      <c r="G369" s="192" t="s">
        <v>199</v>
      </c>
      <c r="H369" s="193">
        <v>25.83</v>
      </c>
      <c r="I369" s="194"/>
      <c r="J369" s="195">
        <f>ROUND(I369*H369,2)</f>
        <v>0</v>
      </c>
      <c r="K369" s="191" t="s">
        <v>177</v>
      </c>
      <c r="L369" s="40"/>
      <c r="M369" s="196" t="s">
        <v>21</v>
      </c>
      <c r="N369" s="197" t="s">
        <v>44</v>
      </c>
      <c r="O369" s="65"/>
      <c r="P369" s="198">
        <f>O369*H369</f>
        <v>0</v>
      </c>
      <c r="Q369" s="198">
        <v>0</v>
      </c>
      <c r="R369" s="198">
        <f>Q369*H369</f>
        <v>0</v>
      </c>
      <c r="S369" s="198">
        <v>0</v>
      </c>
      <c r="T369" s="19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0" t="s">
        <v>178</v>
      </c>
      <c r="AT369" s="200" t="s">
        <v>174</v>
      </c>
      <c r="AU369" s="200" t="s">
        <v>83</v>
      </c>
      <c r="AY369" s="18" t="s">
        <v>172</v>
      </c>
      <c r="BE369" s="201">
        <f>IF(N369="základní",J369,0)</f>
        <v>0</v>
      </c>
      <c r="BF369" s="201">
        <f>IF(N369="snížená",J369,0)</f>
        <v>0</v>
      </c>
      <c r="BG369" s="201">
        <f>IF(N369="zákl. přenesená",J369,0)</f>
        <v>0</v>
      </c>
      <c r="BH369" s="201">
        <f>IF(N369="sníž. přenesená",J369,0)</f>
        <v>0</v>
      </c>
      <c r="BI369" s="201">
        <f>IF(N369="nulová",J369,0)</f>
        <v>0</v>
      </c>
      <c r="BJ369" s="18" t="s">
        <v>81</v>
      </c>
      <c r="BK369" s="201">
        <f>ROUND(I369*H369,2)</f>
        <v>0</v>
      </c>
      <c r="BL369" s="18" t="s">
        <v>178</v>
      </c>
      <c r="BM369" s="200" t="s">
        <v>601</v>
      </c>
    </row>
    <row r="370" spans="1:65" s="15" customFormat="1">
      <c r="B370" s="225"/>
      <c r="C370" s="226"/>
      <c r="D370" s="204" t="s">
        <v>180</v>
      </c>
      <c r="E370" s="227" t="s">
        <v>21</v>
      </c>
      <c r="F370" s="228" t="s">
        <v>470</v>
      </c>
      <c r="G370" s="226"/>
      <c r="H370" s="227" t="s">
        <v>21</v>
      </c>
      <c r="I370" s="229"/>
      <c r="J370" s="226"/>
      <c r="K370" s="226"/>
      <c r="L370" s="230"/>
      <c r="M370" s="231"/>
      <c r="N370" s="232"/>
      <c r="O370" s="232"/>
      <c r="P370" s="232"/>
      <c r="Q370" s="232"/>
      <c r="R370" s="232"/>
      <c r="S370" s="232"/>
      <c r="T370" s="233"/>
      <c r="AT370" s="234" t="s">
        <v>180</v>
      </c>
      <c r="AU370" s="234" t="s">
        <v>83</v>
      </c>
      <c r="AV370" s="15" t="s">
        <v>81</v>
      </c>
      <c r="AW370" s="15" t="s">
        <v>34</v>
      </c>
      <c r="AX370" s="15" t="s">
        <v>73</v>
      </c>
      <c r="AY370" s="234" t="s">
        <v>172</v>
      </c>
    </row>
    <row r="371" spans="1:65" s="13" customFormat="1">
      <c r="B371" s="202"/>
      <c r="C371" s="203"/>
      <c r="D371" s="204" t="s">
        <v>180</v>
      </c>
      <c r="E371" s="205" t="s">
        <v>21</v>
      </c>
      <c r="F371" s="206" t="s">
        <v>602</v>
      </c>
      <c r="G371" s="203"/>
      <c r="H371" s="207">
        <v>25.83</v>
      </c>
      <c r="I371" s="208"/>
      <c r="J371" s="203"/>
      <c r="K371" s="203"/>
      <c r="L371" s="209"/>
      <c r="M371" s="210"/>
      <c r="N371" s="211"/>
      <c r="O371" s="211"/>
      <c r="P371" s="211"/>
      <c r="Q371" s="211"/>
      <c r="R371" s="211"/>
      <c r="S371" s="211"/>
      <c r="T371" s="212"/>
      <c r="AT371" s="213" t="s">
        <v>180</v>
      </c>
      <c r="AU371" s="213" t="s">
        <v>83</v>
      </c>
      <c r="AV371" s="13" t="s">
        <v>83</v>
      </c>
      <c r="AW371" s="13" t="s">
        <v>34</v>
      </c>
      <c r="AX371" s="13" t="s">
        <v>73</v>
      </c>
      <c r="AY371" s="213" t="s">
        <v>172</v>
      </c>
    </row>
    <row r="372" spans="1:65" s="14" customFormat="1">
      <c r="B372" s="214"/>
      <c r="C372" s="215"/>
      <c r="D372" s="204" t="s">
        <v>180</v>
      </c>
      <c r="E372" s="216" t="s">
        <v>21</v>
      </c>
      <c r="F372" s="217" t="s">
        <v>182</v>
      </c>
      <c r="G372" s="215"/>
      <c r="H372" s="218">
        <v>25.83</v>
      </c>
      <c r="I372" s="219"/>
      <c r="J372" s="215"/>
      <c r="K372" s="215"/>
      <c r="L372" s="220"/>
      <c r="M372" s="221"/>
      <c r="N372" s="222"/>
      <c r="O372" s="222"/>
      <c r="P372" s="222"/>
      <c r="Q372" s="222"/>
      <c r="R372" s="222"/>
      <c r="S372" s="222"/>
      <c r="T372" s="223"/>
      <c r="AT372" s="224" t="s">
        <v>180</v>
      </c>
      <c r="AU372" s="224" t="s">
        <v>83</v>
      </c>
      <c r="AV372" s="14" t="s">
        <v>178</v>
      </c>
      <c r="AW372" s="14" t="s">
        <v>34</v>
      </c>
      <c r="AX372" s="14" t="s">
        <v>81</v>
      </c>
      <c r="AY372" s="224" t="s">
        <v>172</v>
      </c>
    </row>
    <row r="373" spans="1:65" s="2" customFormat="1" ht="16.5" customHeight="1">
      <c r="A373" s="35"/>
      <c r="B373" s="36"/>
      <c r="C373" s="235" t="s">
        <v>603</v>
      </c>
      <c r="D373" s="235" t="s">
        <v>416</v>
      </c>
      <c r="E373" s="236" t="s">
        <v>604</v>
      </c>
      <c r="F373" s="237" t="s">
        <v>605</v>
      </c>
      <c r="G373" s="238" t="s">
        <v>199</v>
      </c>
      <c r="H373" s="239">
        <v>26.605</v>
      </c>
      <c r="I373" s="240"/>
      <c r="J373" s="241">
        <f>ROUND(I373*H373,2)</f>
        <v>0</v>
      </c>
      <c r="K373" s="237" t="s">
        <v>21</v>
      </c>
      <c r="L373" s="242"/>
      <c r="M373" s="243" t="s">
        <v>21</v>
      </c>
      <c r="N373" s="244" t="s">
        <v>44</v>
      </c>
      <c r="O373" s="65"/>
      <c r="P373" s="198">
        <f>O373*H373</f>
        <v>0</v>
      </c>
      <c r="Q373" s="198">
        <v>3.6000000000000002E-4</v>
      </c>
      <c r="R373" s="198">
        <f>Q373*H373</f>
        <v>9.5778000000000009E-3</v>
      </c>
      <c r="S373" s="198">
        <v>0</v>
      </c>
      <c r="T373" s="19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0" t="s">
        <v>214</v>
      </c>
      <c r="AT373" s="200" t="s">
        <v>416</v>
      </c>
      <c r="AU373" s="200" t="s">
        <v>83</v>
      </c>
      <c r="AY373" s="18" t="s">
        <v>172</v>
      </c>
      <c r="BE373" s="201">
        <f>IF(N373="základní",J373,0)</f>
        <v>0</v>
      </c>
      <c r="BF373" s="201">
        <f>IF(N373="snížená",J373,0)</f>
        <v>0</v>
      </c>
      <c r="BG373" s="201">
        <f>IF(N373="zákl. přenesená",J373,0)</f>
        <v>0</v>
      </c>
      <c r="BH373" s="201">
        <f>IF(N373="sníž. přenesená",J373,0)</f>
        <v>0</v>
      </c>
      <c r="BI373" s="201">
        <f>IF(N373="nulová",J373,0)</f>
        <v>0</v>
      </c>
      <c r="BJ373" s="18" t="s">
        <v>81</v>
      </c>
      <c r="BK373" s="201">
        <f>ROUND(I373*H373,2)</f>
        <v>0</v>
      </c>
      <c r="BL373" s="18" t="s">
        <v>178</v>
      </c>
      <c r="BM373" s="200" t="s">
        <v>606</v>
      </c>
    </row>
    <row r="374" spans="1:65" s="13" customFormat="1">
      <c r="B374" s="202"/>
      <c r="C374" s="203"/>
      <c r="D374" s="204" t="s">
        <v>180</v>
      </c>
      <c r="E374" s="205" t="s">
        <v>21</v>
      </c>
      <c r="F374" s="206" t="s">
        <v>607</v>
      </c>
      <c r="G374" s="203"/>
      <c r="H374" s="207">
        <v>26.605</v>
      </c>
      <c r="I374" s="208"/>
      <c r="J374" s="203"/>
      <c r="K374" s="203"/>
      <c r="L374" s="209"/>
      <c r="M374" s="210"/>
      <c r="N374" s="211"/>
      <c r="O374" s="211"/>
      <c r="P374" s="211"/>
      <c r="Q374" s="211"/>
      <c r="R374" s="211"/>
      <c r="S374" s="211"/>
      <c r="T374" s="212"/>
      <c r="AT374" s="213" t="s">
        <v>180</v>
      </c>
      <c r="AU374" s="213" t="s">
        <v>83</v>
      </c>
      <c r="AV374" s="13" t="s">
        <v>83</v>
      </c>
      <c r="AW374" s="13" t="s">
        <v>34</v>
      </c>
      <c r="AX374" s="13" t="s">
        <v>73</v>
      </c>
      <c r="AY374" s="213" t="s">
        <v>172</v>
      </c>
    </row>
    <row r="375" spans="1:65" s="14" customFormat="1">
      <c r="B375" s="214"/>
      <c r="C375" s="215"/>
      <c r="D375" s="204" t="s">
        <v>180</v>
      </c>
      <c r="E375" s="216" t="s">
        <v>21</v>
      </c>
      <c r="F375" s="217" t="s">
        <v>182</v>
      </c>
      <c r="G375" s="215"/>
      <c r="H375" s="218">
        <v>26.605</v>
      </c>
      <c r="I375" s="219"/>
      <c r="J375" s="215"/>
      <c r="K375" s="215"/>
      <c r="L375" s="220"/>
      <c r="M375" s="221"/>
      <c r="N375" s="222"/>
      <c r="O375" s="222"/>
      <c r="P375" s="222"/>
      <c r="Q375" s="222"/>
      <c r="R375" s="222"/>
      <c r="S375" s="222"/>
      <c r="T375" s="223"/>
      <c r="AT375" s="224" t="s">
        <v>180</v>
      </c>
      <c r="AU375" s="224" t="s">
        <v>83</v>
      </c>
      <c r="AV375" s="14" t="s">
        <v>178</v>
      </c>
      <c r="AW375" s="14" t="s">
        <v>34</v>
      </c>
      <c r="AX375" s="14" t="s">
        <v>81</v>
      </c>
      <c r="AY375" s="224" t="s">
        <v>172</v>
      </c>
    </row>
    <row r="376" spans="1:65" s="2" customFormat="1" ht="24" customHeight="1">
      <c r="A376" s="35"/>
      <c r="B376" s="36"/>
      <c r="C376" s="189" t="s">
        <v>608</v>
      </c>
      <c r="D376" s="189" t="s">
        <v>174</v>
      </c>
      <c r="E376" s="190" t="s">
        <v>609</v>
      </c>
      <c r="F376" s="191" t="s">
        <v>610</v>
      </c>
      <c r="G376" s="192" t="s">
        <v>199</v>
      </c>
      <c r="H376" s="193">
        <v>16.77</v>
      </c>
      <c r="I376" s="194"/>
      <c r="J376" s="195">
        <f>ROUND(I376*H376,2)</f>
        <v>0</v>
      </c>
      <c r="K376" s="191" t="s">
        <v>177</v>
      </c>
      <c r="L376" s="40"/>
      <c r="M376" s="196" t="s">
        <v>21</v>
      </c>
      <c r="N376" s="197" t="s">
        <v>44</v>
      </c>
      <c r="O376" s="65"/>
      <c r="P376" s="198">
        <f>O376*H376</f>
        <v>0</v>
      </c>
      <c r="Q376" s="198">
        <v>0</v>
      </c>
      <c r="R376" s="198">
        <f>Q376*H376</f>
        <v>0</v>
      </c>
      <c r="S376" s="198">
        <v>0</v>
      </c>
      <c r="T376" s="199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00" t="s">
        <v>178</v>
      </c>
      <c r="AT376" s="200" t="s">
        <v>174</v>
      </c>
      <c r="AU376" s="200" t="s">
        <v>83</v>
      </c>
      <c r="AY376" s="18" t="s">
        <v>172</v>
      </c>
      <c r="BE376" s="201">
        <f>IF(N376="základní",J376,0)</f>
        <v>0</v>
      </c>
      <c r="BF376" s="201">
        <f>IF(N376="snížená",J376,0)</f>
        <v>0</v>
      </c>
      <c r="BG376" s="201">
        <f>IF(N376="zákl. přenesená",J376,0)</f>
        <v>0</v>
      </c>
      <c r="BH376" s="201">
        <f>IF(N376="sníž. přenesená",J376,0)</f>
        <v>0</v>
      </c>
      <c r="BI376" s="201">
        <f>IF(N376="nulová",J376,0)</f>
        <v>0</v>
      </c>
      <c r="BJ376" s="18" t="s">
        <v>81</v>
      </c>
      <c r="BK376" s="201">
        <f>ROUND(I376*H376,2)</f>
        <v>0</v>
      </c>
      <c r="BL376" s="18" t="s">
        <v>178</v>
      </c>
      <c r="BM376" s="200" t="s">
        <v>611</v>
      </c>
    </row>
    <row r="377" spans="1:65" s="15" customFormat="1">
      <c r="B377" s="225"/>
      <c r="C377" s="226"/>
      <c r="D377" s="204" t="s">
        <v>180</v>
      </c>
      <c r="E377" s="227" t="s">
        <v>21</v>
      </c>
      <c r="F377" s="228" t="s">
        <v>470</v>
      </c>
      <c r="G377" s="226"/>
      <c r="H377" s="227" t="s">
        <v>21</v>
      </c>
      <c r="I377" s="229"/>
      <c r="J377" s="226"/>
      <c r="K377" s="226"/>
      <c r="L377" s="230"/>
      <c r="M377" s="231"/>
      <c r="N377" s="232"/>
      <c r="O377" s="232"/>
      <c r="P377" s="232"/>
      <c r="Q377" s="232"/>
      <c r="R377" s="232"/>
      <c r="S377" s="232"/>
      <c r="T377" s="233"/>
      <c r="AT377" s="234" t="s">
        <v>180</v>
      </c>
      <c r="AU377" s="234" t="s">
        <v>83</v>
      </c>
      <c r="AV377" s="15" t="s">
        <v>81</v>
      </c>
      <c r="AW377" s="15" t="s">
        <v>34</v>
      </c>
      <c r="AX377" s="15" t="s">
        <v>73</v>
      </c>
      <c r="AY377" s="234" t="s">
        <v>172</v>
      </c>
    </row>
    <row r="378" spans="1:65" s="13" customFormat="1">
      <c r="B378" s="202"/>
      <c r="C378" s="203"/>
      <c r="D378" s="204" t="s">
        <v>180</v>
      </c>
      <c r="E378" s="205" t="s">
        <v>21</v>
      </c>
      <c r="F378" s="206" t="s">
        <v>612</v>
      </c>
      <c r="G378" s="203"/>
      <c r="H378" s="207">
        <v>16.77</v>
      </c>
      <c r="I378" s="208"/>
      <c r="J378" s="203"/>
      <c r="K378" s="203"/>
      <c r="L378" s="209"/>
      <c r="M378" s="210"/>
      <c r="N378" s="211"/>
      <c r="O378" s="211"/>
      <c r="P378" s="211"/>
      <c r="Q378" s="211"/>
      <c r="R378" s="211"/>
      <c r="S378" s="211"/>
      <c r="T378" s="212"/>
      <c r="AT378" s="213" t="s">
        <v>180</v>
      </c>
      <c r="AU378" s="213" t="s">
        <v>83</v>
      </c>
      <c r="AV378" s="13" t="s">
        <v>83</v>
      </c>
      <c r="AW378" s="13" t="s">
        <v>34</v>
      </c>
      <c r="AX378" s="13" t="s">
        <v>73</v>
      </c>
      <c r="AY378" s="213" t="s">
        <v>172</v>
      </c>
    </row>
    <row r="379" spans="1:65" s="14" customFormat="1">
      <c r="B379" s="214"/>
      <c r="C379" s="215"/>
      <c r="D379" s="204" t="s">
        <v>180</v>
      </c>
      <c r="E379" s="216" t="s">
        <v>21</v>
      </c>
      <c r="F379" s="217" t="s">
        <v>182</v>
      </c>
      <c r="G379" s="215"/>
      <c r="H379" s="218">
        <v>16.77</v>
      </c>
      <c r="I379" s="219"/>
      <c r="J379" s="215"/>
      <c r="K379" s="215"/>
      <c r="L379" s="220"/>
      <c r="M379" s="221"/>
      <c r="N379" s="222"/>
      <c r="O379" s="222"/>
      <c r="P379" s="222"/>
      <c r="Q379" s="222"/>
      <c r="R379" s="222"/>
      <c r="S379" s="222"/>
      <c r="T379" s="223"/>
      <c r="AT379" s="224" t="s">
        <v>180</v>
      </c>
      <c r="AU379" s="224" t="s">
        <v>83</v>
      </c>
      <c r="AV379" s="14" t="s">
        <v>178</v>
      </c>
      <c r="AW379" s="14" t="s">
        <v>34</v>
      </c>
      <c r="AX379" s="14" t="s">
        <v>81</v>
      </c>
      <c r="AY379" s="224" t="s">
        <v>172</v>
      </c>
    </row>
    <row r="380" spans="1:65" s="2" customFormat="1" ht="16.5" customHeight="1">
      <c r="A380" s="35"/>
      <c r="B380" s="36"/>
      <c r="C380" s="235" t="s">
        <v>613</v>
      </c>
      <c r="D380" s="235" t="s">
        <v>416</v>
      </c>
      <c r="E380" s="236" t="s">
        <v>614</v>
      </c>
      <c r="F380" s="237" t="s">
        <v>615</v>
      </c>
      <c r="G380" s="238" t="s">
        <v>199</v>
      </c>
      <c r="H380" s="239">
        <v>17.021999999999998</v>
      </c>
      <c r="I380" s="240"/>
      <c r="J380" s="241">
        <f>ROUND(I380*H380,2)</f>
        <v>0</v>
      </c>
      <c r="K380" s="237" t="s">
        <v>21</v>
      </c>
      <c r="L380" s="242"/>
      <c r="M380" s="243" t="s">
        <v>21</v>
      </c>
      <c r="N380" s="244" t="s">
        <v>44</v>
      </c>
      <c r="O380" s="65"/>
      <c r="P380" s="198">
        <f>O380*H380</f>
        <v>0</v>
      </c>
      <c r="Q380" s="198">
        <v>2.7999999999999998E-4</v>
      </c>
      <c r="R380" s="198">
        <f>Q380*H380</f>
        <v>4.7661599999999993E-3</v>
      </c>
      <c r="S380" s="198">
        <v>0</v>
      </c>
      <c r="T380" s="199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0" t="s">
        <v>214</v>
      </c>
      <c r="AT380" s="200" t="s">
        <v>416</v>
      </c>
      <c r="AU380" s="200" t="s">
        <v>83</v>
      </c>
      <c r="AY380" s="18" t="s">
        <v>172</v>
      </c>
      <c r="BE380" s="201">
        <f>IF(N380="základní",J380,0)</f>
        <v>0</v>
      </c>
      <c r="BF380" s="201">
        <f>IF(N380="snížená",J380,0)</f>
        <v>0</v>
      </c>
      <c r="BG380" s="201">
        <f>IF(N380="zákl. přenesená",J380,0)</f>
        <v>0</v>
      </c>
      <c r="BH380" s="201">
        <f>IF(N380="sníž. přenesená",J380,0)</f>
        <v>0</v>
      </c>
      <c r="BI380" s="201">
        <f>IF(N380="nulová",J380,0)</f>
        <v>0</v>
      </c>
      <c r="BJ380" s="18" t="s">
        <v>81</v>
      </c>
      <c r="BK380" s="201">
        <f>ROUND(I380*H380,2)</f>
        <v>0</v>
      </c>
      <c r="BL380" s="18" t="s">
        <v>178</v>
      </c>
      <c r="BM380" s="200" t="s">
        <v>616</v>
      </c>
    </row>
    <row r="381" spans="1:65" s="13" customFormat="1">
      <c r="B381" s="202"/>
      <c r="C381" s="203"/>
      <c r="D381" s="204" t="s">
        <v>180</v>
      </c>
      <c r="E381" s="205" t="s">
        <v>21</v>
      </c>
      <c r="F381" s="206" t="s">
        <v>617</v>
      </c>
      <c r="G381" s="203"/>
      <c r="H381" s="207">
        <v>17.021999999999998</v>
      </c>
      <c r="I381" s="208"/>
      <c r="J381" s="203"/>
      <c r="K381" s="203"/>
      <c r="L381" s="209"/>
      <c r="M381" s="210"/>
      <c r="N381" s="211"/>
      <c r="O381" s="211"/>
      <c r="P381" s="211"/>
      <c r="Q381" s="211"/>
      <c r="R381" s="211"/>
      <c r="S381" s="211"/>
      <c r="T381" s="212"/>
      <c r="AT381" s="213" t="s">
        <v>180</v>
      </c>
      <c r="AU381" s="213" t="s">
        <v>83</v>
      </c>
      <c r="AV381" s="13" t="s">
        <v>83</v>
      </c>
      <c r="AW381" s="13" t="s">
        <v>34</v>
      </c>
      <c r="AX381" s="13" t="s">
        <v>73</v>
      </c>
      <c r="AY381" s="213" t="s">
        <v>172</v>
      </c>
    </row>
    <row r="382" spans="1:65" s="14" customFormat="1">
      <c r="B382" s="214"/>
      <c r="C382" s="215"/>
      <c r="D382" s="204" t="s">
        <v>180</v>
      </c>
      <c r="E382" s="216" t="s">
        <v>21</v>
      </c>
      <c r="F382" s="217" t="s">
        <v>182</v>
      </c>
      <c r="G382" s="215"/>
      <c r="H382" s="218">
        <v>17.021999999999998</v>
      </c>
      <c r="I382" s="219"/>
      <c r="J382" s="215"/>
      <c r="K382" s="215"/>
      <c r="L382" s="220"/>
      <c r="M382" s="221"/>
      <c r="N382" s="222"/>
      <c r="O382" s="222"/>
      <c r="P382" s="222"/>
      <c r="Q382" s="222"/>
      <c r="R382" s="222"/>
      <c r="S382" s="222"/>
      <c r="T382" s="223"/>
      <c r="AT382" s="224" t="s">
        <v>180</v>
      </c>
      <c r="AU382" s="224" t="s">
        <v>83</v>
      </c>
      <c r="AV382" s="14" t="s">
        <v>178</v>
      </c>
      <c r="AW382" s="14" t="s">
        <v>34</v>
      </c>
      <c r="AX382" s="14" t="s">
        <v>81</v>
      </c>
      <c r="AY382" s="224" t="s">
        <v>172</v>
      </c>
    </row>
    <row r="383" spans="1:65" s="2" customFormat="1" ht="24" customHeight="1">
      <c r="A383" s="35"/>
      <c r="B383" s="36"/>
      <c r="C383" s="189" t="s">
        <v>618</v>
      </c>
      <c r="D383" s="189" t="s">
        <v>174</v>
      </c>
      <c r="E383" s="190" t="s">
        <v>619</v>
      </c>
      <c r="F383" s="191" t="s">
        <v>620</v>
      </c>
      <c r="G383" s="192" t="s">
        <v>199</v>
      </c>
      <c r="H383" s="193">
        <v>41.14</v>
      </c>
      <c r="I383" s="194"/>
      <c r="J383" s="195">
        <f>ROUND(I383*H383,2)</f>
        <v>0</v>
      </c>
      <c r="K383" s="191" t="s">
        <v>177</v>
      </c>
      <c r="L383" s="40"/>
      <c r="M383" s="196" t="s">
        <v>21</v>
      </c>
      <c r="N383" s="197" t="s">
        <v>44</v>
      </c>
      <c r="O383" s="65"/>
      <c r="P383" s="198">
        <f>O383*H383</f>
        <v>0</v>
      </c>
      <c r="Q383" s="198">
        <v>0</v>
      </c>
      <c r="R383" s="198">
        <f>Q383*H383</f>
        <v>0</v>
      </c>
      <c r="S383" s="198">
        <v>0</v>
      </c>
      <c r="T383" s="199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00" t="s">
        <v>178</v>
      </c>
      <c r="AT383" s="200" t="s">
        <v>174</v>
      </c>
      <c r="AU383" s="200" t="s">
        <v>83</v>
      </c>
      <c r="AY383" s="18" t="s">
        <v>172</v>
      </c>
      <c r="BE383" s="201">
        <f>IF(N383="základní",J383,0)</f>
        <v>0</v>
      </c>
      <c r="BF383" s="201">
        <f>IF(N383="snížená",J383,0)</f>
        <v>0</v>
      </c>
      <c r="BG383" s="201">
        <f>IF(N383="zákl. přenesená",J383,0)</f>
        <v>0</v>
      </c>
      <c r="BH383" s="201">
        <f>IF(N383="sníž. přenesená",J383,0)</f>
        <v>0</v>
      </c>
      <c r="BI383" s="201">
        <f>IF(N383="nulová",J383,0)</f>
        <v>0</v>
      </c>
      <c r="BJ383" s="18" t="s">
        <v>81</v>
      </c>
      <c r="BK383" s="201">
        <f>ROUND(I383*H383,2)</f>
        <v>0</v>
      </c>
      <c r="BL383" s="18" t="s">
        <v>178</v>
      </c>
      <c r="BM383" s="200" t="s">
        <v>621</v>
      </c>
    </row>
    <row r="384" spans="1:65" s="15" customFormat="1">
      <c r="B384" s="225"/>
      <c r="C384" s="226"/>
      <c r="D384" s="204" t="s">
        <v>180</v>
      </c>
      <c r="E384" s="227" t="s">
        <v>21</v>
      </c>
      <c r="F384" s="228" t="s">
        <v>470</v>
      </c>
      <c r="G384" s="226"/>
      <c r="H384" s="227" t="s">
        <v>21</v>
      </c>
      <c r="I384" s="229"/>
      <c r="J384" s="226"/>
      <c r="K384" s="226"/>
      <c r="L384" s="230"/>
      <c r="M384" s="231"/>
      <c r="N384" s="232"/>
      <c r="O384" s="232"/>
      <c r="P384" s="232"/>
      <c r="Q384" s="232"/>
      <c r="R384" s="232"/>
      <c r="S384" s="232"/>
      <c r="T384" s="233"/>
      <c r="AT384" s="234" t="s">
        <v>180</v>
      </c>
      <c r="AU384" s="234" t="s">
        <v>83</v>
      </c>
      <c r="AV384" s="15" t="s">
        <v>81</v>
      </c>
      <c r="AW384" s="15" t="s">
        <v>34</v>
      </c>
      <c r="AX384" s="15" t="s">
        <v>73</v>
      </c>
      <c r="AY384" s="234" t="s">
        <v>172</v>
      </c>
    </row>
    <row r="385" spans="1:65" s="13" customFormat="1">
      <c r="B385" s="202"/>
      <c r="C385" s="203"/>
      <c r="D385" s="204" t="s">
        <v>180</v>
      </c>
      <c r="E385" s="205" t="s">
        <v>21</v>
      </c>
      <c r="F385" s="206" t="s">
        <v>622</v>
      </c>
      <c r="G385" s="203"/>
      <c r="H385" s="207">
        <v>41.14</v>
      </c>
      <c r="I385" s="208"/>
      <c r="J385" s="203"/>
      <c r="K385" s="203"/>
      <c r="L385" s="209"/>
      <c r="M385" s="210"/>
      <c r="N385" s="211"/>
      <c r="O385" s="211"/>
      <c r="P385" s="211"/>
      <c r="Q385" s="211"/>
      <c r="R385" s="211"/>
      <c r="S385" s="211"/>
      <c r="T385" s="212"/>
      <c r="AT385" s="213" t="s">
        <v>180</v>
      </c>
      <c r="AU385" s="213" t="s">
        <v>83</v>
      </c>
      <c r="AV385" s="13" t="s">
        <v>83</v>
      </c>
      <c r="AW385" s="13" t="s">
        <v>34</v>
      </c>
      <c r="AX385" s="13" t="s">
        <v>73</v>
      </c>
      <c r="AY385" s="213" t="s">
        <v>172</v>
      </c>
    </row>
    <row r="386" spans="1:65" s="14" customFormat="1">
      <c r="B386" s="214"/>
      <c r="C386" s="215"/>
      <c r="D386" s="204" t="s">
        <v>180</v>
      </c>
      <c r="E386" s="216" t="s">
        <v>21</v>
      </c>
      <c r="F386" s="217" t="s">
        <v>182</v>
      </c>
      <c r="G386" s="215"/>
      <c r="H386" s="218">
        <v>41.14</v>
      </c>
      <c r="I386" s="219"/>
      <c r="J386" s="215"/>
      <c r="K386" s="215"/>
      <c r="L386" s="220"/>
      <c r="M386" s="221"/>
      <c r="N386" s="222"/>
      <c r="O386" s="222"/>
      <c r="P386" s="222"/>
      <c r="Q386" s="222"/>
      <c r="R386" s="222"/>
      <c r="S386" s="222"/>
      <c r="T386" s="223"/>
      <c r="AT386" s="224" t="s">
        <v>180</v>
      </c>
      <c r="AU386" s="224" t="s">
        <v>83</v>
      </c>
      <c r="AV386" s="14" t="s">
        <v>178</v>
      </c>
      <c r="AW386" s="14" t="s">
        <v>34</v>
      </c>
      <c r="AX386" s="14" t="s">
        <v>81</v>
      </c>
      <c r="AY386" s="224" t="s">
        <v>172</v>
      </c>
    </row>
    <row r="387" spans="1:65" s="2" customFormat="1" ht="16.5" customHeight="1">
      <c r="A387" s="35"/>
      <c r="B387" s="36"/>
      <c r="C387" s="235" t="s">
        <v>623</v>
      </c>
      <c r="D387" s="235" t="s">
        <v>416</v>
      </c>
      <c r="E387" s="236" t="s">
        <v>624</v>
      </c>
      <c r="F387" s="237" t="s">
        <v>625</v>
      </c>
      <c r="G387" s="238" t="s">
        <v>199</v>
      </c>
      <c r="H387" s="239">
        <v>10.000999999999999</v>
      </c>
      <c r="I387" s="240"/>
      <c r="J387" s="241">
        <f>ROUND(I387*H387,2)</f>
        <v>0</v>
      </c>
      <c r="K387" s="237" t="s">
        <v>21</v>
      </c>
      <c r="L387" s="242"/>
      <c r="M387" s="243" t="s">
        <v>21</v>
      </c>
      <c r="N387" s="244" t="s">
        <v>44</v>
      </c>
      <c r="O387" s="65"/>
      <c r="P387" s="198">
        <f>O387*H387</f>
        <v>0</v>
      </c>
      <c r="Q387" s="198">
        <v>1.3600000000000001E-3</v>
      </c>
      <c r="R387" s="198">
        <f>Q387*H387</f>
        <v>1.360136E-2</v>
      </c>
      <c r="S387" s="198">
        <v>0</v>
      </c>
      <c r="T387" s="199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00" t="s">
        <v>214</v>
      </c>
      <c r="AT387" s="200" t="s">
        <v>416</v>
      </c>
      <c r="AU387" s="200" t="s">
        <v>83</v>
      </c>
      <c r="AY387" s="18" t="s">
        <v>172</v>
      </c>
      <c r="BE387" s="201">
        <f>IF(N387="základní",J387,0)</f>
        <v>0</v>
      </c>
      <c r="BF387" s="201">
        <f>IF(N387="snížená",J387,0)</f>
        <v>0</v>
      </c>
      <c r="BG387" s="201">
        <f>IF(N387="zákl. přenesená",J387,0)</f>
        <v>0</v>
      </c>
      <c r="BH387" s="201">
        <f>IF(N387="sníž. přenesená",J387,0)</f>
        <v>0</v>
      </c>
      <c r="BI387" s="201">
        <f>IF(N387="nulová",J387,0)</f>
        <v>0</v>
      </c>
      <c r="BJ387" s="18" t="s">
        <v>81</v>
      </c>
      <c r="BK387" s="201">
        <f>ROUND(I387*H387,2)</f>
        <v>0</v>
      </c>
      <c r="BL387" s="18" t="s">
        <v>178</v>
      </c>
      <c r="BM387" s="200" t="s">
        <v>626</v>
      </c>
    </row>
    <row r="388" spans="1:65" s="13" customFormat="1">
      <c r="B388" s="202"/>
      <c r="C388" s="203"/>
      <c r="D388" s="204" t="s">
        <v>180</v>
      </c>
      <c r="E388" s="205" t="s">
        <v>21</v>
      </c>
      <c r="F388" s="206" t="s">
        <v>627</v>
      </c>
      <c r="G388" s="203"/>
      <c r="H388" s="207">
        <v>10.000999999999999</v>
      </c>
      <c r="I388" s="208"/>
      <c r="J388" s="203"/>
      <c r="K388" s="203"/>
      <c r="L388" s="209"/>
      <c r="M388" s="210"/>
      <c r="N388" s="211"/>
      <c r="O388" s="211"/>
      <c r="P388" s="211"/>
      <c r="Q388" s="211"/>
      <c r="R388" s="211"/>
      <c r="S388" s="211"/>
      <c r="T388" s="212"/>
      <c r="AT388" s="213" t="s">
        <v>180</v>
      </c>
      <c r="AU388" s="213" t="s">
        <v>83</v>
      </c>
      <c r="AV388" s="13" t="s">
        <v>83</v>
      </c>
      <c r="AW388" s="13" t="s">
        <v>34</v>
      </c>
      <c r="AX388" s="13" t="s">
        <v>73</v>
      </c>
      <c r="AY388" s="213" t="s">
        <v>172</v>
      </c>
    </row>
    <row r="389" spans="1:65" s="14" customFormat="1">
      <c r="B389" s="214"/>
      <c r="C389" s="215"/>
      <c r="D389" s="204" t="s">
        <v>180</v>
      </c>
      <c r="E389" s="216" t="s">
        <v>21</v>
      </c>
      <c r="F389" s="217" t="s">
        <v>182</v>
      </c>
      <c r="G389" s="215"/>
      <c r="H389" s="218">
        <v>10.000999999999999</v>
      </c>
      <c r="I389" s="219"/>
      <c r="J389" s="215"/>
      <c r="K389" s="215"/>
      <c r="L389" s="220"/>
      <c r="M389" s="221"/>
      <c r="N389" s="222"/>
      <c r="O389" s="222"/>
      <c r="P389" s="222"/>
      <c r="Q389" s="222"/>
      <c r="R389" s="222"/>
      <c r="S389" s="222"/>
      <c r="T389" s="223"/>
      <c r="AT389" s="224" t="s">
        <v>180</v>
      </c>
      <c r="AU389" s="224" t="s">
        <v>83</v>
      </c>
      <c r="AV389" s="14" t="s">
        <v>178</v>
      </c>
      <c r="AW389" s="14" t="s">
        <v>34</v>
      </c>
      <c r="AX389" s="14" t="s">
        <v>81</v>
      </c>
      <c r="AY389" s="224" t="s">
        <v>172</v>
      </c>
    </row>
    <row r="390" spans="1:65" s="2" customFormat="1" ht="24" customHeight="1">
      <c r="A390" s="35"/>
      <c r="B390" s="36"/>
      <c r="C390" s="189" t="s">
        <v>628</v>
      </c>
      <c r="D390" s="189" t="s">
        <v>174</v>
      </c>
      <c r="E390" s="190" t="s">
        <v>629</v>
      </c>
      <c r="F390" s="191" t="s">
        <v>630</v>
      </c>
      <c r="G390" s="192" t="s">
        <v>199</v>
      </c>
      <c r="H390" s="193">
        <v>1631.47</v>
      </c>
      <c r="I390" s="194"/>
      <c r="J390" s="195">
        <f>ROUND(I390*H390,2)</f>
        <v>0</v>
      </c>
      <c r="K390" s="191" t="s">
        <v>177</v>
      </c>
      <c r="L390" s="40"/>
      <c r="M390" s="196" t="s">
        <v>21</v>
      </c>
      <c r="N390" s="197" t="s">
        <v>44</v>
      </c>
      <c r="O390" s="65"/>
      <c r="P390" s="198">
        <f>O390*H390</f>
        <v>0</v>
      </c>
      <c r="Q390" s="198">
        <v>0</v>
      </c>
      <c r="R390" s="198">
        <f>Q390*H390</f>
        <v>0</v>
      </c>
      <c r="S390" s="198">
        <v>0</v>
      </c>
      <c r="T390" s="199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0" t="s">
        <v>178</v>
      </c>
      <c r="AT390" s="200" t="s">
        <v>174</v>
      </c>
      <c r="AU390" s="200" t="s">
        <v>83</v>
      </c>
      <c r="AY390" s="18" t="s">
        <v>172</v>
      </c>
      <c r="BE390" s="201">
        <f>IF(N390="základní",J390,0)</f>
        <v>0</v>
      </c>
      <c r="BF390" s="201">
        <f>IF(N390="snížená",J390,0)</f>
        <v>0</v>
      </c>
      <c r="BG390" s="201">
        <f>IF(N390="zákl. přenesená",J390,0)</f>
        <v>0</v>
      </c>
      <c r="BH390" s="201">
        <f>IF(N390="sníž. přenesená",J390,0)</f>
        <v>0</v>
      </c>
      <c r="BI390" s="201">
        <f>IF(N390="nulová",J390,0)</f>
        <v>0</v>
      </c>
      <c r="BJ390" s="18" t="s">
        <v>81</v>
      </c>
      <c r="BK390" s="201">
        <f>ROUND(I390*H390,2)</f>
        <v>0</v>
      </c>
      <c r="BL390" s="18" t="s">
        <v>178</v>
      </c>
      <c r="BM390" s="200" t="s">
        <v>631</v>
      </c>
    </row>
    <row r="391" spans="1:65" s="15" customFormat="1">
      <c r="B391" s="225"/>
      <c r="C391" s="226"/>
      <c r="D391" s="204" t="s">
        <v>180</v>
      </c>
      <c r="E391" s="227" t="s">
        <v>21</v>
      </c>
      <c r="F391" s="228" t="s">
        <v>341</v>
      </c>
      <c r="G391" s="226"/>
      <c r="H391" s="227" t="s">
        <v>21</v>
      </c>
      <c r="I391" s="229"/>
      <c r="J391" s="226"/>
      <c r="K391" s="226"/>
      <c r="L391" s="230"/>
      <c r="M391" s="231"/>
      <c r="N391" s="232"/>
      <c r="O391" s="232"/>
      <c r="P391" s="232"/>
      <c r="Q391" s="232"/>
      <c r="R391" s="232"/>
      <c r="S391" s="232"/>
      <c r="T391" s="233"/>
      <c r="AT391" s="234" t="s">
        <v>180</v>
      </c>
      <c r="AU391" s="234" t="s">
        <v>83</v>
      </c>
      <c r="AV391" s="15" t="s">
        <v>81</v>
      </c>
      <c r="AW391" s="15" t="s">
        <v>34</v>
      </c>
      <c r="AX391" s="15" t="s">
        <v>73</v>
      </c>
      <c r="AY391" s="234" t="s">
        <v>172</v>
      </c>
    </row>
    <row r="392" spans="1:65" s="13" customFormat="1">
      <c r="B392" s="202"/>
      <c r="C392" s="203"/>
      <c r="D392" s="204" t="s">
        <v>180</v>
      </c>
      <c r="E392" s="205" t="s">
        <v>21</v>
      </c>
      <c r="F392" s="206" t="s">
        <v>632</v>
      </c>
      <c r="G392" s="203"/>
      <c r="H392" s="207">
        <v>1631.47</v>
      </c>
      <c r="I392" s="208"/>
      <c r="J392" s="203"/>
      <c r="K392" s="203"/>
      <c r="L392" s="209"/>
      <c r="M392" s="210"/>
      <c r="N392" s="211"/>
      <c r="O392" s="211"/>
      <c r="P392" s="211"/>
      <c r="Q392" s="211"/>
      <c r="R392" s="211"/>
      <c r="S392" s="211"/>
      <c r="T392" s="212"/>
      <c r="AT392" s="213" t="s">
        <v>180</v>
      </c>
      <c r="AU392" s="213" t="s">
        <v>83</v>
      </c>
      <c r="AV392" s="13" t="s">
        <v>83</v>
      </c>
      <c r="AW392" s="13" t="s">
        <v>34</v>
      </c>
      <c r="AX392" s="13" t="s">
        <v>73</v>
      </c>
      <c r="AY392" s="213" t="s">
        <v>172</v>
      </c>
    </row>
    <row r="393" spans="1:65" s="14" customFormat="1">
      <c r="B393" s="214"/>
      <c r="C393" s="215"/>
      <c r="D393" s="204" t="s">
        <v>180</v>
      </c>
      <c r="E393" s="216" t="s">
        <v>21</v>
      </c>
      <c r="F393" s="217" t="s">
        <v>182</v>
      </c>
      <c r="G393" s="215"/>
      <c r="H393" s="218">
        <v>1631.47</v>
      </c>
      <c r="I393" s="219"/>
      <c r="J393" s="215"/>
      <c r="K393" s="215"/>
      <c r="L393" s="220"/>
      <c r="M393" s="221"/>
      <c r="N393" s="222"/>
      <c r="O393" s="222"/>
      <c r="P393" s="222"/>
      <c r="Q393" s="222"/>
      <c r="R393" s="222"/>
      <c r="S393" s="222"/>
      <c r="T393" s="223"/>
      <c r="AT393" s="224" t="s">
        <v>180</v>
      </c>
      <c r="AU393" s="224" t="s">
        <v>83</v>
      </c>
      <c r="AV393" s="14" t="s">
        <v>178</v>
      </c>
      <c r="AW393" s="14" t="s">
        <v>34</v>
      </c>
      <c r="AX393" s="14" t="s">
        <v>81</v>
      </c>
      <c r="AY393" s="224" t="s">
        <v>172</v>
      </c>
    </row>
    <row r="394" spans="1:65" s="2" customFormat="1" ht="16.5" customHeight="1">
      <c r="A394" s="35"/>
      <c r="B394" s="36"/>
      <c r="C394" s="235" t="s">
        <v>633</v>
      </c>
      <c r="D394" s="235" t="s">
        <v>416</v>
      </c>
      <c r="E394" s="236" t="s">
        <v>634</v>
      </c>
      <c r="F394" s="237" t="s">
        <v>635</v>
      </c>
      <c r="G394" s="238" t="s">
        <v>199</v>
      </c>
      <c r="H394" s="239">
        <v>1655.942</v>
      </c>
      <c r="I394" s="240"/>
      <c r="J394" s="241">
        <f>ROUND(I394*H394,2)</f>
        <v>0</v>
      </c>
      <c r="K394" s="237" t="s">
        <v>21</v>
      </c>
      <c r="L394" s="242"/>
      <c r="M394" s="243" t="s">
        <v>21</v>
      </c>
      <c r="N394" s="244" t="s">
        <v>44</v>
      </c>
      <c r="O394" s="65"/>
      <c r="P394" s="198">
        <f>O394*H394</f>
        <v>0</v>
      </c>
      <c r="Q394" s="198">
        <v>1.0499999999999999E-3</v>
      </c>
      <c r="R394" s="198">
        <f>Q394*H394</f>
        <v>1.7387390999999999</v>
      </c>
      <c r="S394" s="198">
        <v>0</v>
      </c>
      <c r="T394" s="199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200" t="s">
        <v>214</v>
      </c>
      <c r="AT394" s="200" t="s">
        <v>416</v>
      </c>
      <c r="AU394" s="200" t="s">
        <v>83</v>
      </c>
      <c r="AY394" s="18" t="s">
        <v>172</v>
      </c>
      <c r="BE394" s="201">
        <f>IF(N394="základní",J394,0)</f>
        <v>0</v>
      </c>
      <c r="BF394" s="201">
        <f>IF(N394="snížená",J394,0)</f>
        <v>0</v>
      </c>
      <c r="BG394" s="201">
        <f>IF(N394="zákl. přenesená",J394,0)</f>
        <v>0</v>
      </c>
      <c r="BH394" s="201">
        <f>IF(N394="sníž. přenesená",J394,0)</f>
        <v>0</v>
      </c>
      <c r="BI394" s="201">
        <f>IF(N394="nulová",J394,0)</f>
        <v>0</v>
      </c>
      <c r="BJ394" s="18" t="s">
        <v>81</v>
      </c>
      <c r="BK394" s="201">
        <f>ROUND(I394*H394,2)</f>
        <v>0</v>
      </c>
      <c r="BL394" s="18" t="s">
        <v>178</v>
      </c>
      <c r="BM394" s="200" t="s">
        <v>636</v>
      </c>
    </row>
    <row r="395" spans="1:65" s="13" customFormat="1">
      <c r="B395" s="202"/>
      <c r="C395" s="203"/>
      <c r="D395" s="204" t="s">
        <v>180</v>
      </c>
      <c r="E395" s="205" t="s">
        <v>21</v>
      </c>
      <c r="F395" s="206" t="s">
        <v>637</v>
      </c>
      <c r="G395" s="203"/>
      <c r="H395" s="207">
        <v>1655.942</v>
      </c>
      <c r="I395" s="208"/>
      <c r="J395" s="203"/>
      <c r="K395" s="203"/>
      <c r="L395" s="209"/>
      <c r="M395" s="210"/>
      <c r="N395" s="211"/>
      <c r="O395" s="211"/>
      <c r="P395" s="211"/>
      <c r="Q395" s="211"/>
      <c r="R395" s="211"/>
      <c r="S395" s="211"/>
      <c r="T395" s="212"/>
      <c r="AT395" s="213" t="s">
        <v>180</v>
      </c>
      <c r="AU395" s="213" t="s">
        <v>83</v>
      </c>
      <c r="AV395" s="13" t="s">
        <v>83</v>
      </c>
      <c r="AW395" s="13" t="s">
        <v>34</v>
      </c>
      <c r="AX395" s="13" t="s">
        <v>73</v>
      </c>
      <c r="AY395" s="213" t="s">
        <v>172</v>
      </c>
    </row>
    <row r="396" spans="1:65" s="14" customFormat="1">
      <c r="B396" s="214"/>
      <c r="C396" s="215"/>
      <c r="D396" s="204" t="s">
        <v>180</v>
      </c>
      <c r="E396" s="216" t="s">
        <v>21</v>
      </c>
      <c r="F396" s="217" t="s">
        <v>182</v>
      </c>
      <c r="G396" s="215"/>
      <c r="H396" s="218">
        <v>1655.942</v>
      </c>
      <c r="I396" s="219"/>
      <c r="J396" s="215"/>
      <c r="K396" s="215"/>
      <c r="L396" s="220"/>
      <c r="M396" s="221"/>
      <c r="N396" s="222"/>
      <c r="O396" s="222"/>
      <c r="P396" s="222"/>
      <c r="Q396" s="222"/>
      <c r="R396" s="222"/>
      <c r="S396" s="222"/>
      <c r="T396" s="223"/>
      <c r="AT396" s="224" t="s">
        <v>180</v>
      </c>
      <c r="AU396" s="224" t="s">
        <v>83</v>
      </c>
      <c r="AV396" s="14" t="s">
        <v>178</v>
      </c>
      <c r="AW396" s="14" t="s">
        <v>34</v>
      </c>
      <c r="AX396" s="14" t="s">
        <v>81</v>
      </c>
      <c r="AY396" s="224" t="s">
        <v>172</v>
      </c>
    </row>
    <row r="397" spans="1:65" s="2" customFormat="1" ht="24" customHeight="1">
      <c r="A397" s="35"/>
      <c r="B397" s="36"/>
      <c r="C397" s="189" t="s">
        <v>638</v>
      </c>
      <c r="D397" s="189" t="s">
        <v>174</v>
      </c>
      <c r="E397" s="190" t="s">
        <v>639</v>
      </c>
      <c r="F397" s="191" t="s">
        <v>640</v>
      </c>
      <c r="G397" s="192" t="s">
        <v>199</v>
      </c>
      <c r="H397" s="193">
        <v>31.43</v>
      </c>
      <c r="I397" s="194"/>
      <c r="J397" s="195">
        <f>ROUND(I397*H397,2)</f>
        <v>0</v>
      </c>
      <c r="K397" s="191" t="s">
        <v>177</v>
      </c>
      <c r="L397" s="40"/>
      <c r="M397" s="196" t="s">
        <v>21</v>
      </c>
      <c r="N397" s="197" t="s">
        <v>44</v>
      </c>
      <c r="O397" s="65"/>
      <c r="P397" s="198">
        <f>O397*H397</f>
        <v>0</v>
      </c>
      <c r="Q397" s="198">
        <v>0</v>
      </c>
      <c r="R397" s="198">
        <f>Q397*H397</f>
        <v>0</v>
      </c>
      <c r="S397" s="198">
        <v>0</v>
      </c>
      <c r="T397" s="199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00" t="s">
        <v>178</v>
      </c>
      <c r="AT397" s="200" t="s">
        <v>174</v>
      </c>
      <c r="AU397" s="200" t="s">
        <v>83</v>
      </c>
      <c r="AY397" s="18" t="s">
        <v>172</v>
      </c>
      <c r="BE397" s="201">
        <f>IF(N397="základní",J397,0)</f>
        <v>0</v>
      </c>
      <c r="BF397" s="201">
        <f>IF(N397="snížená",J397,0)</f>
        <v>0</v>
      </c>
      <c r="BG397" s="201">
        <f>IF(N397="zákl. přenesená",J397,0)</f>
        <v>0</v>
      </c>
      <c r="BH397" s="201">
        <f>IF(N397="sníž. přenesená",J397,0)</f>
        <v>0</v>
      </c>
      <c r="BI397" s="201">
        <f>IF(N397="nulová",J397,0)</f>
        <v>0</v>
      </c>
      <c r="BJ397" s="18" t="s">
        <v>81</v>
      </c>
      <c r="BK397" s="201">
        <f>ROUND(I397*H397,2)</f>
        <v>0</v>
      </c>
      <c r="BL397" s="18" t="s">
        <v>178</v>
      </c>
      <c r="BM397" s="200" t="s">
        <v>641</v>
      </c>
    </row>
    <row r="398" spans="1:65" s="15" customFormat="1">
      <c r="B398" s="225"/>
      <c r="C398" s="226"/>
      <c r="D398" s="204" t="s">
        <v>180</v>
      </c>
      <c r="E398" s="227" t="s">
        <v>21</v>
      </c>
      <c r="F398" s="228" t="s">
        <v>341</v>
      </c>
      <c r="G398" s="226"/>
      <c r="H398" s="227" t="s">
        <v>21</v>
      </c>
      <c r="I398" s="229"/>
      <c r="J398" s="226"/>
      <c r="K398" s="226"/>
      <c r="L398" s="230"/>
      <c r="M398" s="231"/>
      <c r="N398" s="232"/>
      <c r="O398" s="232"/>
      <c r="P398" s="232"/>
      <c r="Q398" s="232"/>
      <c r="R398" s="232"/>
      <c r="S398" s="232"/>
      <c r="T398" s="233"/>
      <c r="AT398" s="234" t="s">
        <v>180</v>
      </c>
      <c r="AU398" s="234" t="s">
        <v>83</v>
      </c>
      <c r="AV398" s="15" t="s">
        <v>81</v>
      </c>
      <c r="AW398" s="15" t="s">
        <v>34</v>
      </c>
      <c r="AX398" s="15" t="s">
        <v>73</v>
      </c>
      <c r="AY398" s="234" t="s">
        <v>172</v>
      </c>
    </row>
    <row r="399" spans="1:65" s="13" customFormat="1">
      <c r="B399" s="202"/>
      <c r="C399" s="203"/>
      <c r="D399" s="204" t="s">
        <v>180</v>
      </c>
      <c r="E399" s="205" t="s">
        <v>21</v>
      </c>
      <c r="F399" s="206" t="s">
        <v>347</v>
      </c>
      <c r="G399" s="203"/>
      <c r="H399" s="207">
        <v>31.43</v>
      </c>
      <c r="I399" s="208"/>
      <c r="J399" s="203"/>
      <c r="K399" s="203"/>
      <c r="L399" s="209"/>
      <c r="M399" s="210"/>
      <c r="N399" s="211"/>
      <c r="O399" s="211"/>
      <c r="P399" s="211"/>
      <c r="Q399" s="211"/>
      <c r="R399" s="211"/>
      <c r="S399" s="211"/>
      <c r="T399" s="212"/>
      <c r="AT399" s="213" t="s">
        <v>180</v>
      </c>
      <c r="AU399" s="213" t="s">
        <v>83</v>
      </c>
      <c r="AV399" s="13" t="s">
        <v>83</v>
      </c>
      <c r="AW399" s="13" t="s">
        <v>34</v>
      </c>
      <c r="AX399" s="13" t="s">
        <v>73</v>
      </c>
      <c r="AY399" s="213" t="s">
        <v>172</v>
      </c>
    </row>
    <row r="400" spans="1:65" s="14" customFormat="1">
      <c r="B400" s="214"/>
      <c r="C400" s="215"/>
      <c r="D400" s="204" t="s">
        <v>180</v>
      </c>
      <c r="E400" s="216" t="s">
        <v>21</v>
      </c>
      <c r="F400" s="217" t="s">
        <v>182</v>
      </c>
      <c r="G400" s="215"/>
      <c r="H400" s="218">
        <v>31.43</v>
      </c>
      <c r="I400" s="219"/>
      <c r="J400" s="215"/>
      <c r="K400" s="215"/>
      <c r="L400" s="220"/>
      <c r="M400" s="221"/>
      <c r="N400" s="222"/>
      <c r="O400" s="222"/>
      <c r="P400" s="222"/>
      <c r="Q400" s="222"/>
      <c r="R400" s="222"/>
      <c r="S400" s="222"/>
      <c r="T400" s="223"/>
      <c r="AT400" s="224" t="s">
        <v>180</v>
      </c>
      <c r="AU400" s="224" t="s">
        <v>83</v>
      </c>
      <c r="AV400" s="14" t="s">
        <v>178</v>
      </c>
      <c r="AW400" s="14" t="s">
        <v>34</v>
      </c>
      <c r="AX400" s="14" t="s">
        <v>81</v>
      </c>
      <c r="AY400" s="224" t="s">
        <v>172</v>
      </c>
    </row>
    <row r="401" spans="1:65" s="2" customFormat="1" ht="16.5" customHeight="1">
      <c r="A401" s="35"/>
      <c r="B401" s="36"/>
      <c r="C401" s="235" t="s">
        <v>642</v>
      </c>
      <c r="D401" s="235" t="s">
        <v>416</v>
      </c>
      <c r="E401" s="236" t="s">
        <v>643</v>
      </c>
      <c r="F401" s="237" t="s">
        <v>644</v>
      </c>
      <c r="G401" s="238" t="s">
        <v>199</v>
      </c>
      <c r="H401" s="239">
        <v>32.372999999999998</v>
      </c>
      <c r="I401" s="240"/>
      <c r="J401" s="241">
        <f>ROUND(I401*H401,2)</f>
        <v>0</v>
      </c>
      <c r="K401" s="237" t="s">
        <v>21</v>
      </c>
      <c r="L401" s="242"/>
      <c r="M401" s="243" t="s">
        <v>21</v>
      </c>
      <c r="N401" s="244" t="s">
        <v>44</v>
      </c>
      <c r="O401" s="65"/>
      <c r="P401" s="198">
        <f>O401*H401</f>
        <v>0</v>
      </c>
      <c r="Q401" s="198">
        <v>2.7000000000000001E-3</v>
      </c>
      <c r="R401" s="198">
        <f>Q401*H401</f>
        <v>8.7407100000000001E-2</v>
      </c>
      <c r="S401" s="198">
        <v>0</v>
      </c>
      <c r="T401" s="199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00" t="s">
        <v>214</v>
      </c>
      <c r="AT401" s="200" t="s">
        <v>416</v>
      </c>
      <c r="AU401" s="200" t="s">
        <v>83</v>
      </c>
      <c r="AY401" s="18" t="s">
        <v>172</v>
      </c>
      <c r="BE401" s="201">
        <f>IF(N401="základní",J401,0)</f>
        <v>0</v>
      </c>
      <c r="BF401" s="201">
        <f>IF(N401="snížená",J401,0)</f>
        <v>0</v>
      </c>
      <c r="BG401" s="201">
        <f>IF(N401="zákl. přenesená",J401,0)</f>
        <v>0</v>
      </c>
      <c r="BH401" s="201">
        <f>IF(N401="sníž. přenesená",J401,0)</f>
        <v>0</v>
      </c>
      <c r="BI401" s="201">
        <f>IF(N401="nulová",J401,0)</f>
        <v>0</v>
      </c>
      <c r="BJ401" s="18" t="s">
        <v>81</v>
      </c>
      <c r="BK401" s="201">
        <f>ROUND(I401*H401,2)</f>
        <v>0</v>
      </c>
      <c r="BL401" s="18" t="s">
        <v>178</v>
      </c>
      <c r="BM401" s="200" t="s">
        <v>645</v>
      </c>
    </row>
    <row r="402" spans="1:65" s="13" customFormat="1">
      <c r="B402" s="202"/>
      <c r="C402" s="203"/>
      <c r="D402" s="204" t="s">
        <v>180</v>
      </c>
      <c r="E402" s="205" t="s">
        <v>21</v>
      </c>
      <c r="F402" s="206" t="s">
        <v>646</v>
      </c>
      <c r="G402" s="203"/>
      <c r="H402" s="207">
        <v>32.372999999999998</v>
      </c>
      <c r="I402" s="208"/>
      <c r="J402" s="203"/>
      <c r="K402" s="203"/>
      <c r="L402" s="209"/>
      <c r="M402" s="210"/>
      <c r="N402" s="211"/>
      <c r="O402" s="211"/>
      <c r="P402" s="211"/>
      <c r="Q402" s="211"/>
      <c r="R402" s="211"/>
      <c r="S402" s="211"/>
      <c r="T402" s="212"/>
      <c r="AT402" s="213" t="s">
        <v>180</v>
      </c>
      <c r="AU402" s="213" t="s">
        <v>83</v>
      </c>
      <c r="AV402" s="13" t="s">
        <v>83</v>
      </c>
      <c r="AW402" s="13" t="s">
        <v>34</v>
      </c>
      <c r="AX402" s="13" t="s">
        <v>73</v>
      </c>
      <c r="AY402" s="213" t="s">
        <v>172</v>
      </c>
    </row>
    <row r="403" spans="1:65" s="14" customFormat="1">
      <c r="B403" s="214"/>
      <c r="C403" s="215"/>
      <c r="D403" s="204" t="s">
        <v>180</v>
      </c>
      <c r="E403" s="216" t="s">
        <v>21</v>
      </c>
      <c r="F403" s="217" t="s">
        <v>182</v>
      </c>
      <c r="G403" s="215"/>
      <c r="H403" s="218">
        <v>32.372999999999998</v>
      </c>
      <c r="I403" s="219"/>
      <c r="J403" s="215"/>
      <c r="K403" s="215"/>
      <c r="L403" s="220"/>
      <c r="M403" s="221"/>
      <c r="N403" s="222"/>
      <c r="O403" s="222"/>
      <c r="P403" s="222"/>
      <c r="Q403" s="222"/>
      <c r="R403" s="222"/>
      <c r="S403" s="222"/>
      <c r="T403" s="223"/>
      <c r="AT403" s="224" t="s">
        <v>180</v>
      </c>
      <c r="AU403" s="224" t="s">
        <v>83</v>
      </c>
      <c r="AV403" s="14" t="s">
        <v>178</v>
      </c>
      <c r="AW403" s="14" t="s">
        <v>34</v>
      </c>
      <c r="AX403" s="14" t="s">
        <v>81</v>
      </c>
      <c r="AY403" s="224" t="s">
        <v>172</v>
      </c>
    </row>
    <row r="404" spans="1:65" s="2" customFormat="1" ht="24" customHeight="1">
      <c r="A404" s="35"/>
      <c r="B404" s="36"/>
      <c r="C404" s="189" t="s">
        <v>647</v>
      </c>
      <c r="D404" s="189" t="s">
        <v>174</v>
      </c>
      <c r="E404" s="190" t="s">
        <v>648</v>
      </c>
      <c r="F404" s="191" t="s">
        <v>649</v>
      </c>
      <c r="G404" s="192" t="s">
        <v>217</v>
      </c>
      <c r="H404" s="193">
        <v>22</v>
      </c>
      <c r="I404" s="194"/>
      <c r="J404" s="195">
        <f>ROUND(I404*H404,2)</f>
        <v>0</v>
      </c>
      <c r="K404" s="191" t="s">
        <v>177</v>
      </c>
      <c r="L404" s="40"/>
      <c r="M404" s="196" t="s">
        <v>21</v>
      </c>
      <c r="N404" s="197" t="s">
        <v>44</v>
      </c>
      <c r="O404" s="65"/>
      <c r="P404" s="198">
        <f>O404*H404</f>
        <v>0</v>
      </c>
      <c r="Q404" s="198">
        <v>0</v>
      </c>
      <c r="R404" s="198">
        <f>Q404*H404</f>
        <v>0</v>
      </c>
      <c r="S404" s="198">
        <v>0</v>
      </c>
      <c r="T404" s="199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00" t="s">
        <v>178</v>
      </c>
      <c r="AT404" s="200" t="s">
        <v>174</v>
      </c>
      <c r="AU404" s="200" t="s">
        <v>83</v>
      </c>
      <c r="AY404" s="18" t="s">
        <v>172</v>
      </c>
      <c r="BE404" s="201">
        <f>IF(N404="základní",J404,0)</f>
        <v>0</v>
      </c>
      <c r="BF404" s="201">
        <f>IF(N404="snížená",J404,0)</f>
        <v>0</v>
      </c>
      <c r="BG404" s="201">
        <f>IF(N404="zákl. přenesená",J404,0)</f>
        <v>0</v>
      </c>
      <c r="BH404" s="201">
        <f>IF(N404="sníž. přenesená",J404,0)</f>
        <v>0</v>
      </c>
      <c r="BI404" s="201">
        <f>IF(N404="nulová",J404,0)</f>
        <v>0</v>
      </c>
      <c r="BJ404" s="18" t="s">
        <v>81</v>
      </c>
      <c r="BK404" s="201">
        <f>ROUND(I404*H404,2)</f>
        <v>0</v>
      </c>
      <c r="BL404" s="18" t="s">
        <v>178</v>
      </c>
      <c r="BM404" s="200" t="s">
        <v>650</v>
      </c>
    </row>
    <row r="405" spans="1:65" s="15" customFormat="1">
      <c r="B405" s="225"/>
      <c r="C405" s="226"/>
      <c r="D405" s="204" t="s">
        <v>180</v>
      </c>
      <c r="E405" s="227" t="s">
        <v>21</v>
      </c>
      <c r="F405" s="228" t="s">
        <v>470</v>
      </c>
      <c r="G405" s="226"/>
      <c r="H405" s="227" t="s">
        <v>21</v>
      </c>
      <c r="I405" s="229"/>
      <c r="J405" s="226"/>
      <c r="K405" s="226"/>
      <c r="L405" s="230"/>
      <c r="M405" s="231"/>
      <c r="N405" s="232"/>
      <c r="O405" s="232"/>
      <c r="P405" s="232"/>
      <c r="Q405" s="232"/>
      <c r="R405" s="232"/>
      <c r="S405" s="232"/>
      <c r="T405" s="233"/>
      <c r="AT405" s="234" t="s">
        <v>180</v>
      </c>
      <c r="AU405" s="234" t="s">
        <v>83</v>
      </c>
      <c r="AV405" s="15" t="s">
        <v>81</v>
      </c>
      <c r="AW405" s="15" t="s">
        <v>34</v>
      </c>
      <c r="AX405" s="15" t="s">
        <v>73</v>
      </c>
      <c r="AY405" s="234" t="s">
        <v>172</v>
      </c>
    </row>
    <row r="406" spans="1:65" s="13" customFormat="1">
      <c r="B406" s="202"/>
      <c r="C406" s="203"/>
      <c r="D406" s="204" t="s">
        <v>180</v>
      </c>
      <c r="E406" s="205" t="s">
        <v>21</v>
      </c>
      <c r="F406" s="206" t="s">
        <v>651</v>
      </c>
      <c r="G406" s="203"/>
      <c r="H406" s="207">
        <v>22</v>
      </c>
      <c r="I406" s="208"/>
      <c r="J406" s="203"/>
      <c r="K406" s="203"/>
      <c r="L406" s="209"/>
      <c r="M406" s="210"/>
      <c r="N406" s="211"/>
      <c r="O406" s="211"/>
      <c r="P406" s="211"/>
      <c r="Q406" s="211"/>
      <c r="R406" s="211"/>
      <c r="S406" s="211"/>
      <c r="T406" s="212"/>
      <c r="AT406" s="213" t="s">
        <v>180</v>
      </c>
      <c r="AU406" s="213" t="s">
        <v>83</v>
      </c>
      <c r="AV406" s="13" t="s">
        <v>83</v>
      </c>
      <c r="AW406" s="13" t="s">
        <v>34</v>
      </c>
      <c r="AX406" s="13" t="s">
        <v>73</v>
      </c>
      <c r="AY406" s="213" t="s">
        <v>172</v>
      </c>
    </row>
    <row r="407" spans="1:65" s="14" customFormat="1">
      <c r="B407" s="214"/>
      <c r="C407" s="215"/>
      <c r="D407" s="204" t="s">
        <v>180</v>
      </c>
      <c r="E407" s="216" t="s">
        <v>21</v>
      </c>
      <c r="F407" s="217" t="s">
        <v>182</v>
      </c>
      <c r="G407" s="215"/>
      <c r="H407" s="218">
        <v>22</v>
      </c>
      <c r="I407" s="219"/>
      <c r="J407" s="215"/>
      <c r="K407" s="215"/>
      <c r="L407" s="220"/>
      <c r="M407" s="221"/>
      <c r="N407" s="222"/>
      <c r="O407" s="222"/>
      <c r="P407" s="222"/>
      <c r="Q407" s="222"/>
      <c r="R407" s="222"/>
      <c r="S407" s="222"/>
      <c r="T407" s="223"/>
      <c r="AT407" s="224" t="s">
        <v>180</v>
      </c>
      <c r="AU407" s="224" t="s">
        <v>83</v>
      </c>
      <c r="AV407" s="14" t="s">
        <v>178</v>
      </c>
      <c r="AW407" s="14" t="s">
        <v>34</v>
      </c>
      <c r="AX407" s="14" t="s">
        <v>81</v>
      </c>
      <c r="AY407" s="224" t="s">
        <v>172</v>
      </c>
    </row>
    <row r="408" spans="1:65" s="2" customFormat="1" ht="16.5" customHeight="1">
      <c r="A408" s="35"/>
      <c r="B408" s="36"/>
      <c r="C408" s="235" t="s">
        <v>652</v>
      </c>
      <c r="D408" s="235" t="s">
        <v>416</v>
      </c>
      <c r="E408" s="236" t="s">
        <v>653</v>
      </c>
      <c r="F408" s="237" t="s">
        <v>654</v>
      </c>
      <c r="G408" s="238" t="s">
        <v>518</v>
      </c>
      <c r="H408" s="239">
        <v>11</v>
      </c>
      <c r="I408" s="240"/>
      <c r="J408" s="241">
        <f>ROUND(I408*H408,2)</f>
        <v>0</v>
      </c>
      <c r="K408" s="237" t="s">
        <v>21</v>
      </c>
      <c r="L408" s="242"/>
      <c r="M408" s="243" t="s">
        <v>21</v>
      </c>
      <c r="N408" s="244" t="s">
        <v>44</v>
      </c>
      <c r="O408" s="65"/>
      <c r="P408" s="198">
        <f>O408*H408</f>
        <v>0</v>
      </c>
      <c r="Q408" s="198">
        <v>5.0000000000000002E-5</v>
      </c>
      <c r="R408" s="198">
        <f>Q408*H408</f>
        <v>5.5000000000000003E-4</v>
      </c>
      <c r="S408" s="198">
        <v>0</v>
      </c>
      <c r="T408" s="199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200" t="s">
        <v>214</v>
      </c>
      <c r="AT408" s="200" t="s">
        <v>416</v>
      </c>
      <c r="AU408" s="200" t="s">
        <v>83</v>
      </c>
      <c r="AY408" s="18" t="s">
        <v>172</v>
      </c>
      <c r="BE408" s="201">
        <f>IF(N408="základní",J408,0)</f>
        <v>0</v>
      </c>
      <c r="BF408" s="201">
        <f>IF(N408="snížená",J408,0)</f>
        <v>0</v>
      </c>
      <c r="BG408" s="201">
        <f>IF(N408="zákl. přenesená",J408,0)</f>
        <v>0</v>
      </c>
      <c r="BH408" s="201">
        <f>IF(N408="sníž. přenesená",J408,0)</f>
        <v>0</v>
      </c>
      <c r="BI408" s="201">
        <f>IF(N408="nulová",J408,0)</f>
        <v>0</v>
      </c>
      <c r="BJ408" s="18" t="s">
        <v>81</v>
      </c>
      <c r="BK408" s="201">
        <f>ROUND(I408*H408,2)</f>
        <v>0</v>
      </c>
      <c r="BL408" s="18" t="s">
        <v>178</v>
      </c>
      <c r="BM408" s="200" t="s">
        <v>655</v>
      </c>
    </row>
    <row r="409" spans="1:65" s="13" customFormat="1">
      <c r="B409" s="202"/>
      <c r="C409" s="203"/>
      <c r="D409" s="204" t="s">
        <v>180</v>
      </c>
      <c r="E409" s="205" t="s">
        <v>21</v>
      </c>
      <c r="F409" s="206" t="s">
        <v>227</v>
      </c>
      <c r="G409" s="203"/>
      <c r="H409" s="207">
        <v>11</v>
      </c>
      <c r="I409" s="208"/>
      <c r="J409" s="203"/>
      <c r="K409" s="203"/>
      <c r="L409" s="209"/>
      <c r="M409" s="210"/>
      <c r="N409" s="211"/>
      <c r="O409" s="211"/>
      <c r="P409" s="211"/>
      <c r="Q409" s="211"/>
      <c r="R409" s="211"/>
      <c r="S409" s="211"/>
      <c r="T409" s="212"/>
      <c r="AT409" s="213" t="s">
        <v>180</v>
      </c>
      <c r="AU409" s="213" t="s">
        <v>83</v>
      </c>
      <c r="AV409" s="13" t="s">
        <v>83</v>
      </c>
      <c r="AW409" s="13" t="s">
        <v>34</v>
      </c>
      <c r="AX409" s="13" t="s">
        <v>73</v>
      </c>
      <c r="AY409" s="213" t="s">
        <v>172</v>
      </c>
    </row>
    <row r="410" spans="1:65" s="14" customFormat="1">
      <c r="B410" s="214"/>
      <c r="C410" s="215"/>
      <c r="D410" s="204" t="s">
        <v>180</v>
      </c>
      <c r="E410" s="216" t="s">
        <v>21</v>
      </c>
      <c r="F410" s="217" t="s">
        <v>182</v>
      </c>
      <c r="G410" s="215"/>
      <c r="H410" s="218">
        <v>11</v>
      </c>
      <c r="I410" s="219"/>
      <c r="J410" s="215"/>
      <c r="K410" s="215"/>
      <c r="L410" s="220"/>
      <c r="M410" s="221"/>
      <c r="N410" s="222"/>
      <c r="O410" s="222"/>
      <c r="P410" s="222"/>
      <c r="Q410" s="222"/>
      <c r="R410" s="222"/>
      <c r="S410" s="222"/>
      <c r="T410" s="223"/>
      <c r="AT410" s="224" t="s">
        <v>180</v>
      </c>
      <c r="AU410" s="224" t="s">
        <v>83</v>
      </c>
      <c r="AV410" s="14" t="s">
        <v>178</v>
      </c>
      <c r="AW410" s="14" t="s">
        <v>34</v>
      </c>
      <c r="AX410" s="14" t="s">
        <v>81</v>
      </c>
      <c r="AY410" s="224" t="s">
        <v>172</v>
      </c>
    </row>
    <row r="411" spans="1:65" s="2" customFormat="1" ht="16.5" customHeight="1">
      <c r="A411" s="35"/>
      <c r="B411" s="36"/>
      <c r="C411" s="235" t="s">
        <v>656</v>
      </c>
      <c r="D411" s="235" t="s">
        <v>416</v>
      </c>
      <c r="E411" s="236" t="s">
        <v>657</v>
      </c>
      <c r="F411" s="237" t="s">
        <v>658</v>
      </c>
      <c r="G411" s="238" t="s">
        <v>518</v>
      </c>
      <c r="H411" s="239">
        <v>11</v>
      </c>
      <c r="I411" s="240"/>
      <c r="J411" s="241">
        <f>ROUND(I411*H411,2)</f>
        <v>0</v>
      </c>
      <c r="K411" s="237" t="s">
        <v>21</v>
      </c>
      <c r="L411" s="242"/>
      <c r="M411" s="243" t="s">
        <v>21</v>
      </c>
      <c r="N411" s="244" t="s">
        <v>44</v>
      </c>
      <c r="O411" s="65"/>
      <c r="P411" s="198">
        <f>O411*H411</f>
        <v>0</v>
      </c>
      <c r="Q411" s="198">
        <v>6.0000000000000002E-5</v>
      </c>
      <c r="R411" s="198">
        <f>Q411*H411</f>
        <v>6.6E-4</v>
      </c>
      <c r="S411" s="198">
        <v>0</v>
      </c>
      <c r="T411" s="199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200" t="s">
        <v>214</v>
      </c>
      <c r="AT411" s="200" t="s">
        <v>416</v>
      </c>
      <c r="AU411" s="200" t="s">
        <v>83</v>
      </c>
      <c r="AY411" s="18" t="s">
        <v>172</v>
      </c>
      <c r="BE411" s="201">
        <f>IF(N411="základní",J411,0)</f>
        <v>0</v>
      </c>
      <c r="BF411" s="201">
        <f>IF(N411="snížená",J411,0)</f>
        <v>0</v>
      </c>
      <c r="BG411" s="201">
        <f>IF(N411="zákl. přenesená",J411,0)</f>
        <v>0</v>
      </c>
      <c r="BH411" s="201">
        <f>IF(N411="sníž. přenesená",J411,0)</f>
        <v>0</v>
      </c>
      <c r="BI411" s="201">
        <f>IF(N411="nulová",J411,0)</f>
        <v>0</v>
      </c>
      <c r="BJ411" s="18" t="s">
        <v>81</v>
      </c>
      <c r="BK411" s="201">
        <f>ROUND(I411*H411,2)</f>
        <v>0</v>
      </c>
      <c r="BL411" s="18" t="s">
        <v>178</v>
      </c>
      <c r="BM411" s="200" t="s">
        <v>659</v>
      </c>
    </row>
    <row r="412" spans="1:65" s="2" customFormat="1" ht="24" customHeight="1">
      <c r="A412" s="35"/>
      <c r="B412" s="36"/>
      <c r="C412" s="189" t="s">
        <v>660</v>
      </c>
      <c r="D412" s="189" t="s">
        <v>174</v>
      </c>
      <c r="E412" s="190" t="s">
        <v>661</v>
      </c>
      <c r="F412" s="191" t="s">
        <v>662</v>
      </c>
      <c r="G412" s="192" t="s">
        <v>217</v>
      </c>
      <c r="H412" s="193">
        <v>63</v>
      </c>
      <c r="I412" s="194"/>
      <c r="J412" s="195">
        <f>ROUND(I412*H412,2)</f>
        <v>0</v>
      </c>
      <c r="K412" s="191" t="s">
        <v>177</v>
      </c>
      <c r="L412" s="40"/>
      <c r="M412" s="196" t="s">
        <v>21</v>
      </c>
      <c r="N412" s="197" t="s">
        <v>44</v>
      </c>
      <c r="O412" s="65"/>
      <c r="P412" s="198">
        <f>O412*H412</f>
        <v>0</v>
      </c>
      <c r="Q412" s="198">
        <v>0</v>
      </c>
      <c r="R412" s="198">
        <f>Q412*H412</f>
        <v>0</v>
      </c>
      <c r="S412" s="198">
        <v>0</v>
      </c>
      <c r="T412" s="199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00" t="s">
        <v>178</v>
      </c>
      <c r="AT412" s="200" t="s">
        <v>174</v>
      </c>
      <c r="AU412" s="200" t="s">
        <v>83</v>
      </c>
      <c r="AY412" s="18" t="s">
        <v>172</v>
      </c>
      <c r="BE412" s="201">
        <f>IF(N412="základní",J412,0)</f>
        <v>0</v>
      </c>
      <c r="BF412" s="201">
        <f>IF(N412="snížená",J412,0)</f>
        <v>0</v>
      </c>
      <c r="BG412" s="201">
        <f>IF(N412="zákl. přenesená",J412,0)</f>
        <v>0</v>
      </c>
      <c r="BH412" s="201">
        <f>IF(N412="sníž. přenesená",J412,0)</f>
        <v>0</v>
      </c>
      <c r="BI412" s="201">
        <f>IF(N412="nulová",J412,0)</f>
        <v>0</v>
      </c>
      <c r="BJ412" s="18" t="s">
        <v>81</v>
      </c>
      <c r="BK412" s="201">
        <f>ROUND(I412*H412,2)</f>
        <v>0</v>
      </c>
      <c r="BL412" s="18" t="s">
        <v>178</v>
      </c>
      <c r="BM412" s="200" t="s">
        <v>663</v>
      </c>
    </row>
    <row r="413" spans="1:65" s="15" customFormat="1">
      <c r="B413" s="225"/>
      <c r="C413" s="226"/>
      <c r="D413" s="204" t="s">
        <v>180</v>
      </c>
      <c r="E413" s="227" t="s">
        <v>21</v>
      </c>
      <c r="F413" s="228" t="s">
        <v>470</v>
      </c>
      <c r="G413" s="226"/>
      <c r="H413" s="227" t="s">
        <v>21</v>
      </c>
      <c r="I413" s="229"/>
      <c r="J413" s="226"/>
      <c r="K413" s="226"/>
      <c r="L413" s="230"/>
      <c r="M413" s="231"/>
      <c r="N413" s="232"/>
      <c r="O413" s="232"/>
      <c r="P413" s="232"/>
      <c r="Q413" s="232"/>
      <c r="R413" s="232"/>
      <c r="S413" s="232"/>
      <c r="T413" s="233"/>
      <c r="AT413" s="234" t="s">
        <v>180</v>
      </c>
      <c r="AU413" s="234" t="s">
        <v>83</v>
      </c>
      <c r="AV413" s="15" t="s">
        <v>81</v>
      </c>
      <c r="AW413" s="15" t="s">
        <v>34</v>
      </c>
      <c r="AX413" s="15" t="s">
        <v>73</v>
      </c>
      <c r="AY413" s="234" t="s">
        <v>172</v>
      </c>
    </row>
    <row r="414" spans="1:65" s="13" customFormat="1">
      <c r="B414" s="202"/>
      <c r="C414" s="203"/>
      <c r="D414" s="204" t="s">
        <v>180</v>
      </c>
      <c r="E414" s="205" t="s">
        <v>21</v>
      </c>
      <c r="F414" s="206" t="s">
        <v>664</v>
      </c>
      <c r="G414" s="203"/>
      <c r="H414" s="207">
        <v>63</v>
      </c>
      <c r="I414" s="208"/>
      <c r="J414" s="203"/>
      <c r="K414" s="203"/>
      <c r="L414" s="209"/>
      <c r="M414" s="210"/>
      <c r="N414" s="211"/>
      <c r="O414" s="211"/>
      <c r="P414" s="211"/>
      <c r="Q414" s="211"/>
      <c r="R414" s="211"/>
      <c r="S414" s="211"/>
      <c r="T414" s="212"/>
      <c r="AT414" s="213" t="s">
        <v>180</v>
      </c>
      <c r="AU414" s="213" t="s">
        <v>83</v>
      </c>
      <c r="AV414" s="13" t="s">
        <v>83</v>
      </c>
      <c r="AW414" s="13" t="s">
        <v>34</v>
      </c>
      <c r="AX414" s="13" t="s">
        <v>73</v>
      </c>
      <c r="AY414" s="213" t="s">
        <v>172</v>
      </c>
    </row>
    <row r="415" spans="1:65" s="14" customFormat="1">
      <c r="B415" s="214"/>
      <c r="C415" s="215"/>
      <c r="D415" s="204" t="s">
        <v>180</v>
      </c>
      <c r="E415" s="216" t="s">
        <v>21</v>
      </c>
      <c r="F415" s="217" t="s">
        <v>182</v>
      </c>
      <c r="G415" s="215"/>
      <c r="H415" s="218">
        <v>63</v>
      </c>
      <c r="I415" s="219"/>
      <c r="J415" s="215"/>
      <c r="K415" s="215"/>
      <c r="L415" s="220"/>
      <c r="M415" s="221"/>
      <c r="N415" s="222"/>
      <c r="O415" s="222"/>
      <c r="P415" s="222"/>
      <c r="Q415" s="222"/>
      <c r="R415" s="222"/>
      <c r="S415" s="222"/>
      <c r="T415" s="223"/>
      <c r="AT415" s="224" t="s">
        <v>180</v>
      </c>
      <c r="AU415" s="224" t="s">
        <v>83</v>
      </c>
      <c r="AV415" s="14" t="s">
        <v>178</v>
      </c>
      <c r="AW415" s="14" t="s">
        <v>34</v>
      </c>
      <c r="AX415" s="14" t="s">
        <v>81</v>
      </c>
      <c r="AY415" s="224" t="s">
        <v>172</v>
      </c>
    </row>
    <row r="416" spans="1:65" s="2" customFormat="1" ht="16.5" customHeight="1">
      <c r="A416" s="35"/>
      <c r="B416" s="36"/>
      <c r="C416" s="235" t="s">
        <v>665</v>
      </c>
      <c r="D416" s="235" t="s">
        <v>416</v>
      </c>
      <c r="E416" s="236" t="s">
        <v>666</v>
      </c>
      <c r="F416" s="237" t="s">
        <v>667</v>
      </c>
      <c r="G416" s="238" t="s">
        <v>518</v>
      </c>
      <c r="H416" s="239">
        <v>43</v>
      </c>
      <c r="I416" s="240"/>
      <c r="J416" s="241">
        <f>ROUND(I416*H416,2)</f>
        <v>0</v>
      </c>
      <c r="K416" s="237" t="s">
        <v>21</v>
      </c>
      <c r="L416" s="242"/>
      <c r="M416" s="243" t="s">
        <v>21</v>
      </c>
      <c r="N416" s="244" t="s">
        <v>44</v>
      </c>
      <c r="O416" s="65"/>
      <c r="P416" s="198">
        <f>O416*H416</f>
        <v>0</v>
      </c>
      <c r="Q416" s="198">
        <v>2.3000000000000001E-4</v>
      </c>
      <c r="R416" s="198">
        <f>Q416*H416</f>
        <v>9.8899999999999995E-3</v>
      </c>
      <c r="S416" s="198">
        <v>0</v>
      </c>
      <c r="T416" s="199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0" t="s">
        <v>214</v>
      </c>
      <c r="AT416" s="200" t="s">
        <v>416</v>
      </c>
      <c r="AU416" s="200" t="s">
        <v>83</v>
      </c>
      <c r="AY416" s="18" t="s">
        <v>172</v>
      </c>
      <c r="BE416" s="201">
        <f>IF(N416="základní",J416,0)</f>
        <v>0</v>
      </c>
      <c r="BF416" s="201">
        <f>IF(N416="snížená",J416,0)</f>
        <v>0</v>
      </c>
      <c r="BG416" s="201">
        <f>IF(N416="zákl. přenesená",J416,0)</f>
        <v>0</v>
      </c>
      <c r="BH416" s="201">
        <f>IF(N416="sníž. přenesená",J416,0)</f>
        <v>0</v>
      </c>
      <c r="BI416" s="201">
        <f>IF(N416="nulová",J416,0)</f>
        <v>0</v>
      </c>
      <c r="BJ416" s="18" t="s">
        <v>81</v>
      </c>
      <c r="BK416" s="201">
        <f>ROUND(I416*H416,2)</f>
        <v>0</v>
      </c>
      <c r="BL416" s="18" t="s">
        <v>178</v>
      </c>
      <c r="BM416" s="200" t="s">
        <v>668</v>
      </c>
    </row>
    <row r="417" spans="1:65" s="2" customFormat="1" ht="16.5" customHeight="1">
      <c r="A417" s="35"/>
      <c r="B417" s="36"/>
      <c r="C417" s="235" t="s">
        <v>669</v>
      </c>
      <c r="D417" s="235" t="s">
        <v>416</v>
      </c>
      <c r="E417" s="236" t="s">
        <v>670</v>
      </c>
      <c r="F417" s="237" t="s">
        <v>671</v>
      </c>
      <c r="G417" s="238" t="s">
        <v>518</v>
      </c>
      <c r="H417" s="239">
        <v>20</v>
      </c>
      <c r="I417" s="240"/>
      <c r="J417" s="241">
        <f>ROUND(I417*H417,2)</f>
        <v>0</v>
      </c>
      <c r="K417" s="237" t="s">
        <v>21</v>
      </c>
      <c r="L417" s="242"/>
      <c r="M417" s="243" t="s">
        <v>21</v>
      </c>
      <c r="N417" s="244" t="s">
        <v>44</v>
      </c>
      <c r="O417" s="65"/>
      <c r="P417" s="198">
        <f>O417*H417</f>
        <v>0</v>
      </c>
      <c r="Q417" s="198">
        <v>2.1000000000000001E-4</v>
      </c>
      <c r="R417" s="198">
        <f>Q417*H417</f>
        <v>4.2000000000000006E-3</v>
      </c>
      <c r="S417" s="198">
        <v>0</v>
      </c>
      <c r="T417" s="199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200" t="s">
        <v>214</v>
      </c>
      <c r="AT417" s="200" t="s">
        <v>416</v>
      </c>
      <c r="AU417" s="200" t="s">
        <v>83</v>
      </c>
      <c r="AY417" s="18" t="s">
        <v>172</v>
      </c>
      <c r="BE417" s="201">
        <f>IF(N417="základní",J417,0)</f>
        <v>0</v>
      </c>
      <c r="BF417" s="201">
        <f>IF(N417="snížená",J417,0)</f>
        <v>0</v>
      </c>
      <c r="BG417" s="201">
        <f>IF(N417="zákl. přenesená",J417,0)</f>
        <v>0</v>
      </c>
      <c r="BH417" s="201">
        <f>IF(N417="sníž. přenesená",J417,0)</f>
        <v>0</v>
      </c>
      <c r="BI417" s="201">
        <f>IF(N417="nulová",J417,0)</f>
        <v>0</v>
      </c>
      <c r="BJ417" s="18" t="s">
        <v>81</v>
      </c>
      <c r="BK417" s="201">
        <f>ROUND(I417*H417,2)</f>
        <v>0</v>
      </c>
      <c r="BL417" s="18" t="s">
        <v>178</v>
      </c>
      <c r="BM417" s="200" t="s">
        <v>672</v>
      </c>
    </row>
    <row r="418" spans="1:65" s="2" customFormat="1" ht="24" customHeight="1">
      <c r="A418" s="35"/>
      <c r="B418" s="36"/>
      <c r="C418" s="189" t="s">
        <v>673</v>
      </c>
      <c r="D418" s="189" t="s">
        <v>174</v>
      </c>
      <c r="E418" s="190" t="s">
        <v>674</v>
      </c>
      <c r="F418" s="191" t="s">
        <v>675</v>
      </c>
      <c r="G418" s="192" t="s">
        <v>217</v>
      </c>
      <c r="H418" s="193">
        <v>8</v>
      </c>
      <c r="I418" s="194"/>
      <c r="J418" s="195">
        <f>ROUND(I418*H418,2)</f>
        <v>0</v>
      </c>
      <c r="K418" s="191" t="s">
        <v>177</v>
      </c>
      <c r="L418" s="40"/>
      <c r="M418" s="196" t="s">
        <v>21</v>
      </c>
      <c r="N418" s="197" t="s">
        <v>44</v>
      </c>
      <c r="O418" s="65"/>
      <c r="P418" s="198">
        <f>O418*H418</f>
        <v>0</v>
      </c>
      <c r="Q418" s="198">
        <v>0</v>
      </c>
      <c r="R418" s="198">
        <f>Q418*H418</f>
        <v>0</v>
      </c>
      <c r="S418" s="198">
        <v>0</v>
      </c>
      <c r="T418" s="199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00" t="s">
        <v>178</v>
      </c>
      <c r="AT418" s="200" t="s">
        <v>174</v>
      </c>
      <c r="AU418" s="200" t="s">
        <v>83</v>
      </c>
      <c r="AY418" s="18" t="s">
        <v>172</v>
      </c>
      <c r="BE418" s="201">
        <f>IF(N418="základní",J418,0)</f>
        <v>0</v>
      </c>
      <c r="BF418" s="201">
        <f>IF(N418="snížená",J418,0)</f>
        <v>0</v>
      </c>
      <c r="BG418" s="201">
        <f>IF(N418="zákl. přenesená",J418,0)</f>
        <v>0</v>
      </c>
      <c r="BH418" s="201">
        <f>IF(N418="sníž. přenesená",J418,0)</f>
        <v>0</v>
      </c>
      <c r="BI418" s="201">
        <f>IF(N418="nulová",J418,0)</f>
        <v>0</v>
      </c>
      <c r="BJ418" s="18" t="s">
        <v>81</v>
      </c>
      <c r="BK418" s="201">
        <f>ROUND(I418*H418,2)</f>
        <v>0</v>
      </c>
      <c r="BL418" s="18" t="s">
        <v>178</v>
      </c>
      <c r="BM418" s="200" t="s">
        <v>676</v>
      </c>
    </row>
    <row r="419" spans="1:65" s="15" customFormat="1">
      <c r="B419" s="225"/>
      <c r="C419" s="226"/>
      <c r="D419" s="204" t="s">
        <v>180</v>
      </c>
      <c r="E419" s="227" t="s">
        <v>21</v>
      </c>
      <c r="F419" s="228" t="s">
        <v>470</v>
      </c>
      <c r="G419" s="226"/>
      <c r="H419" s="227" t="s">
        <v>21</v>
      </c>
      <c r="I419" s="229"/>
      <c r="J419" s="226"/>
      <c r="K419" s="226"/>
      <c r="L419" s="230"/>
      <c r="M419" s="231"/>
      <c r="N419" s="232"/>
      <c r="O419" s="232"/>
      <c r="P419" s="232"/>
      <c r="Q419" s="232"/>
      <c r="R419" s="232"/>
      <c r="S419" s="232"/>
      <c r="T419" s="233"/>
      <c r="AT419" s="234" t="s">
        <v>180</v>
      </c>
      <c r="AU419" s="234" t="s">
        <v>83</v>
      </c>
      <c r="AV419" s="15" t="s">
        <v>81</v>
      </c>
      <c r="AW419" s="15" t="s">
        <v>34</v>
      </c>
      <c r="AX419" s="15" t="s">
        <v>73</v>
      </c>
      <c r="AY419" s="234" t="s">
        <v>172</v>
      </c>
    </row>
    <row r="420" spans="1:65" s="13" customFormat="1">
      <c r="B420" s="202"/>
      <c r="C420" s="203"/>
      <c r="D420" s="204" t="s">
        <v>180</v>
      </c>
      <c r="E420" s="205" t="s">
        <v>21</v>
      </c>
      <c r="F420" s="206" t="s">
        <v>677</v>
      </c>
      <c r="G420" s="203"/>
      <c r="H420" s="207">
        <v>8</v>
      </c>
      <c r="I420" s="208"/>
      <c r="J420" s="203"/>
      <c r="K420" s="203"/>
      <c r="L420" s="209"/>
      <c r="M420" s="210"/>
      <c r="N420" s="211"/>
      <c r="O420" s="211"/>
      <c r="P420" s="211"/>
      <c r="Q420" s="211"/>
      <c r="R420" s="211"/>
      <c r="S420" s="211"/>
      <c r="T420" s="212"/>
      <c r="AT420" s="213" t="s">
        <v>180</v>
      </c>
      <c r="AU420" s="213" t="s">
        <v>83</v>
      </c>
      <c r="AV420" s="13" t="s">
        <v>83</v>
      </c>
      <c r="AW420" s="13" t="s">
        <v>34</v>
      </c>
      <c r="AX420" s="13" t="s">
        <v>73</v>
      </c>
      <c r="AY420" s="213" t="s">
        <v>172</v>
      </c>
    </row>
    <row r="421" spans="1:65" s="14" customFormat="1">
      <c r="B421" s="214"/>
      <c r="C421" s="215"/>
      <c r="D421" s="204" t="s">
        <v>180</v>
      </c>
      <c r="E421" s="216" t="s">
        <v>21</v>
      </c>
      <c r="F421" s="217" t="s">
        <v>182</v>
      </c>
      <c r="G421" s="215"/>
      <c r="H421" s="218">
        <v>8</v>
      </c>
      <c r="I421" s="219"/>
      <c r="J421" s="215"/>
      <c r="K421" s="215"/>
      <c r="L421" s="220"/>
      <c r="M421" s="221"/>
      <c r="N421" s="222"/>
      <c r="O421" s="222"/>
      <c r="P421" s="222"/>
      <c r="Q421" s="222"/>
      <c r="R421" s="222"/>
      <c r="S421" s="222"/>
      <c r="T421" s="223"/>
      <c r="AT421" s="224" t="s">
        <v>180</v>
      </c>
      <c r="AU421" s="224" t="s">
        <v>83</v>
      </c>
      <c r="AV421" s="14" t="s">
        <v>178</v>
      </c>
      <c r="AW421" s="14" t="s">
        <v>34</v>
      </c>
      <c r="AX421" s="14" t="s">
        <v>81</v>
      </c>
      <c r="AY421" s="224" t="s">
        <v>172</v>
      </c>
    </row>
    <row r="422" spans="1:65" s="2" customFormat="1" ht="16.5" customHeight="1">
      <c r="A422" s="35"/>
      <c r="B422" s="36"/>
      <c r="C422" s="235" t="s">
        <v>678</v>
      </c>
      <c r="D422" s="235" t="s">
        <v>416</v>
      </c>
      <c r="E422" s="236" t="s">
        <v>679</v>
      </c>
      <c r="F422" s="237" t="s">
        <v>680</v>
      </c>
      <c r="G422" s="238" t="s">
        <v>518</v>
      </c>
      <c r="H422" s="239">
        <v>1</v>
      </c>
      <c r="I422" s="240"/>
      <c r="J422" s="241">
        <f>ROUND(I422*H422,2)</f>
        <v>0</v>
      </c>
      <c r="K422" s="237" t="s">
        <v>21</v>
      </c>
      <c r="L422" s="242"/>
      <c r="M422" s="243" t="s">
        <v>21</v>
      </c>
      <c r="N422" s="244" t="s">
        <v>44</v>
      </c>
      <c r="O422" s="65"/>
      <c r="P422" s="198">
        <f>O422*H422</f>
        <v>0</v>
      </c>
      <c r="Q422" s="198">
        <v>2.5999999999999998E-4</v>
      </c>
      <c r="R422" s="198">
        <f>Q422*H422</f>
        <v>2.5999999999999998E-4</v>
      </c>
      <c r="S422" s="198">
        <v>0</v>
      </c>
      <c r="T422" s="199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200" t="s">
        <v>214</v>
      </c>
      <c r="AT422" s="200" t="s">
        <v>416</v>
      </c>
      <c r="AU422" s="200" t="s">
        <v>83</v>
      </c>
      <c r="AY422" s="18" t="s">
        <v>172</v>
      </c>
      <c r="BE422" s="201">
        <f>IF(N422="základní",J422,0)</f>
        <v>0</v>
      </c>
      <c r="BF422" s="201">
        <f>IF(N422="snížená",J422,0)</f>
        <v>0</v>
      </c>
      <c r="BG422" s="201">
        <f>IF(N422="zákl. přenesená",J422,0)</f>
        <v>0</v>
      </c>
      <c r="BH422" s="201">
        <f>IF(N422="sníž. přenesená",J422,0)</f>
        <v>0</v>
      </c>
      <c r="BI422" s="201">
        <f>IF(N422="nulová",J422,0)</f>
        <v>0</v>
      </c>
      <c r="BJ422" s="18" t="s">
        <v>81</v>
      </c>
      <c r="BK422" s="201">
        <f>ROUND(I422*H422,2)</f>
        <v>0</v>
      </c>
      <c r="BL422" s="18" t="s">
        <v>178</v>
      </c>
      <c r="BM422" s="200" t="s">
        <v>681</v>
      </c>
    </row>
    <row r="423" spans="1:65" s="2" customFormat="1" ht="16.5" customHeight="1">
      <c r="A423" s="35"/>
      <c r="B423" s="36"/>
      <c r="C423" s="235" t="s">
        <v>682</v>
      </c>
      <c r="D423" s="235" t="s">
        <v>416</v>
      </c>
      <c r="E423" s="236" t="s">
        <v>683</v>
      </c>
      <c r="F423" s="237" t="s">
        <v>684</v>
      </c>
      <c r="G423" s="238" t="s">
        <v>518</v>
      </c>
      <c r="H423" s="239">
        <v>4</v>
      </c>
      <c r="I423" s="240"/>
      <c r="J423" s="241">
        <f>ROUND(I423*H423,2)</f>
        <v>0</v>
      </c>
      <c r="K423" s="237" t="s">
        <v>21</v>
      </c>
      <c r="L423" s="242"/>
      <c r="M423" s="243" t="s">
        <v>21</v>
      </c>
      <c r="N423" s="244" t="s">
        <v>44</v>
      </c>
      <c r="O423" s="65"/>
      <c r="P423" s="198">
        <f>O423*H423</f>
        <v>0</v>
      </c>
      <c r="Q423" s="198">
        <v>0</v>
      </c>
      <c r="R423" s="198">
        <f>Q423*H423</f>
        <v>0</v>
      </c>
      <c r="S423" s="198">
        <v>0</v>
      </c>
      <c r="T423" s="199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0" t="s">
        <v>214</v>
      </c>
      <c r="AT423" s="200" t="s">
        <v>416</v>
      </c>
      <c r="AU423" s="200" t="s">
        <v>83</v>
      </c>
      <c r="AY423" s="18" t="s">
        <v>172</v>
      </c>
      <c r="BE423" s="201">
        <f>IF(N423="základní",J423,0)</f>
        <v>0</v>
      </c>
      <c r="BF423" s="201">
        <f>IF(N423="snížená",J423,0)</f>
        <v>0</v>
      </c>
      <c r="BG423" s="201">
        <f>IF(N423="zákl. přenesená",J423,0)</f>
        <v>0</v>
      </c>
      <c r="BH423" s="201">
        <f>IF(N423="sníž. přenesená",J423,0)</f>
        <v>0</v>
      </c>
      <c r="BI423" s="201">
        <f>IF(N423="nulová",J423,0)</f>
        <v>0</v>
      </c>
      <c r="BJ423" s="18" t="s">
        <v>81</v>
      </c>
      <c r="BK423" s="201">
        <f>ROUND(I423*H423,2)</f>
        <v>0</v>
      </c>
      <c r="BL423" s="18" t="s">
        <v>178</v>
      </c>
      <c r="BM423" s="200" t="s">
        <v>685</v>
      </c>
    </row>
    <row r="424" spans="1:65" s="2" customFormat="1" ht="16.5" customHeight="1">
      <c r="A424" s="35"/>
      <c r="B424" s="36"/>
      <c r="C424" s="235" t="s">
        <v>686</v>
      </c>
      <c r="D424" s="235" t="s">
        <v>416</v>
      </c>
      <c r="E424" s="236" t="s">
        <v>687</v>
      </c>
      <c r="F424" s="237" t="s">
        <v>688</v>
      </c>
      <c r="G424" s="238" t="s">
        <v>518</v>
      </c>
      <c r="H424" s="239">
        <v>2</v>
      </c>
      <c r="I424" s="240"/>
      <c r="J424" s="241">
        <f>ROUND(I424*H424,2)</f>
        <v>0</v>
      </c>
      <c r="K424" s="237" t="s">
        <v>21</v>
      </c>
      <c r="L424" s="242"/>
      <c r="M424" s="243" t="s">
        <v>21</v>
      </c>
      <c r="N424" s="244" t="s">
        <v>44</v>
      </c>
      <c r="O424" s="65"/>
      <c r="P424" s="198">
        <f>O424*H424</f>
        <v>0</v>
      </c>
      <c r="Q424" s="198">
        <v>0</v>
      </c>
      <c r="R424" s="198">
        <f>Q424*H424</f>
        <v>0</v>
      </c>
      <c r="S424" s="198">
        <v>0</v>
      </c>
      <c r="T424" s="199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200" t="s">
        <v>214</v>
      </c>
      <c r="AT424" s="200" t="s">
        <v>416</v>
      </c>
      <c r="AU424" s="200" t="s">
        <v>83</v>
      </c>
      <c r="AY424" s="18" t="s">
        <v>172</v>
      </c>
      <c r="BE424" s="201">
        <f>IF(N424="základní",J424,0)</f>
        <v>0</v>
      </c>
      <c r="BF424" s="201">
        <f>IF(N424="snížená",J424,0)</f>
        <v>0</v>
      </c>
      <c r="BG424" s="201">
        <f>IF(N424="zákl. přenesená",J424,0)</f>
        <v>0</v>
      </c>
      <c r="BH424" s="201">
        <f>IF(N424="sníž. přenesená",J424,0)</f>
        <v>0</v>
      </c>
      <c r="BI424" s="201">
        <f>IF(N424="nulová",J424,0)</f>
        <v>0</v>
      </c>
      <c r="BJ424" s="18" t="s">
        <v>81</v>
      </c>
      <c r="BK424" s="201">
        <f>ROUND(I424*H424,2)</f>
        <v>0</v>
      </c>
      <c r="BL424" s="18" t="s">
        <v>178</v>
      </c>
      <c r="BM424" s="200" t="s">
        <v>689</v>
      </c>
    </row>
    <row r="425" spans="1:65" s="2" customFormat="1" ht="16.5" customHeight="1">
      <c r="A425" s="35"/>
      <c r="B425" s="36"/>
      <c r="C425" s="235" t="s">
        <v>690</v>
      </c>
      <c r="D425" s="235" t="s">
        <v>416</v>
      </c>
      <c r="E425" s="236" t="s">
        <v>691</v>
      </c>
      <c r="F425" s="237" t="s">
        <v>692</v>
      </c>
      <c r="G425" s="238" t="s">
        <v>518</v>
      </c>
      <c r="H425" s="239">
        <v>1</v>
      </c>
      <c r="I425" s="240"/>
      <c r="J425" s="241">
        <f>ROUND(I425*H425,2)</f>
        <v>0</v>
      </c>
      <c r="K425" s="237" t="s">
        <v>21</v>
      </c>
      <c r="L425" s="242"/>
      <c r="M425" s="243" t="s">
        <v>21</v>
      </c>
      <c r="N425" s="244" t="s">
        <v>44</v>
      </c>
      <c r="O425" s="65"/>
      <c r="P425" s="198">
        <f>O425*H425</f>
        <v>0</v>
      </c>
      <c r="Q425" s="198">
        <v>0</v>
      </c>
      <c r="R425" s="198">
        <f>Q425*H425</f>
        <v>0</v>
      </c>
      <c r="S425" s="198">
        <v>0</v>
      </c>
      <c r="T425" s="199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00" t="s">
        <v>214</v>
      </c>
      <c r="AT425" s="200" t="s">
        <v>416</v>
      </c>
      <c r="AU425" s="200" t="s">
        <v>83</v>
      </c>
      <c r="AY425" s="18" t="s">
        <v>172</v>
      </c>
      <c r="BE425" s="201">
        <f>IF(N425="základní",J425,0)</f>
        <v>0</v>
      </c>
      <c r="BF425" s="201">
        <f>IF(N425="snížená",J425,0)</f>
        <v>0</v>
      </c>
      <c r="BG425" s="201">
        <f>IF(N425="zákl. přenesená",J425,0)</f>
        <v>0</v>
      </c>
      <c r="BH425" s="201">
        <f>IF(N425="sníž. přenesená",J425,0)</f>
        <v>0</v>
      </c>
      <c r="BI425" s="201">
        <f>IF(N425="nulová",J425,0)</f>
        <v>0</v>
      </c>
      <c r="BJ425" s="18" t="s">
        <v>81</v>
      </c>
      <c r="BK425" s="201">
        <f>ROUND(I425*H425,2)</f>
        <v>0</v>
      </c>
      <c r="BL425" s="18" t="s">
        <v>178</v>
      </c>
      <c r="BM425" s="200" t="s">
        <v>693</v>
      </c>
    </row>
    <row r="426" spans="1:65" s="2" customFormat="1" ht="24" customHeight="1">
      <c r="A426" s="35"/>
      <c r="B426" s="36"/>
      <c r="C426" s="189" t="s">
        <v>694</v>
      </c>
      <c r="D426" s="189" t="s">
        <v>174</v>
      </c>
      <c r="E426" s="190" t="s">
        <v>695</v>
      </c>
      <c r="F426" s="191" t="s">
        <v>696</v>
      </c>
      <c r="G426" s="192" t="s">
        <v>217</v>
      </c>
      <c r="H426" s="193">
        <v>2</v>
      </c>
      <c r="I426" s="194"/>
      <c r="J426" s="195">
        <f>ROUND(I426*H426,2)</f>
        <v>0</v>
      </c>
      <c r="K426" s="191" t="s">
        <v>177</v>
      </c>
      <c r="L426" s="40"/>
      <c r="M426" s="196" t="s">
        <v>21</v>
      </c>
      <c r="N426" s="197" t="s">
        <v>44</v>
      </c>
      <c r="O426" s="65"/>
      <c r="P426" s="198">
        <f>O426*H426</f>
        <v>0</v>
      </c>
      <c r="Q426" s="198">
        <v>0</v>
      </c>
      <c r="R426" s="198">
        <f>Q426*H426</f>
        <v>0</v>
      </c>
      <c r="S426" s="198">
        <v>0</v>
      </c>
      <c r="T426" s="199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200" t="s">
        <v>178</v>
      </c>
      <c r="AT426" s="200" t="s">
        <v>174</v>
      </c>
      <c r="AU426" s="200" t="s">
        <v>83</v>
      </c>
      <c r="AY426" s="18" t="s">
        <v>172</v>
      </c>
      <c r="BE426" s="201">
        <f>IF(N426="základní",J426,0)</f>
        <v>0</v>
      </c>
      <c r="BF426" s="201">
        <f>IF(N426="snížená",J426,0)</f>
        <v>0</v>
      </c>
      <c r="BG426" s="201">
        <f>IF(N426="zákl. přenesená",J426,0)</f>
        <v>0</v>
      </c>
      <c r="BH426" s="201">
        <f>IF(N426="sníž. přenesená",J426,0)</f>
        <v>0</v>
      </c>
      <c r="BI426" s="201">
        <f>IF(N426="nulová",J426,0)</f>
        <v>0</v>
      </c>
      <c r="BJ426" s="18" t="s">
        <v>81</v>
      </c>
      <c r="BK426" s="201">
        <f>ROUND(I426*H426,2)</f>
        <v>0</v>
      </c>
      <c r="BL426" s="18" t="s">
        <v>178</v>
      </c>
      <c r="BM426" s="200" t="s">
        <v>697</v>
      </c>
    </row>
    <row r="427" spans="1:65" s="15" customFormat="1">
      <c r="B427" s="225"/>
      <c r="C427" s="226"/>
      <c r="D427" s="204" t="s">
        <v>180</v>
      </c>
      <c r="E427" s="227" t="s">
        <v>21</v>
      </c>
      <c r="F427" s="228" t="s">
        <v>470</v>
      </c>
      <c r="G427" s="226"/>
      <c r="H427" s="227" t="s">
        <v>21</v>
      </c>
      <c r="I427" s="229"/>
      <c r="J427" s="226"/>
      <c r="K427" s="226"/>
      <c r="L427" s="230"/>
      <c r="M427" s="231"/>
      <c r="N427" s="232"/>
      <c r="O427" s="232"/>
      <c r="P427" s="232"/>
      <c r="Q427" s="232"/>
      <c r="R427" s="232"/>
      <c r="S427" s="232"/>
      <c r="T427" s="233"/>
      <c r="AT427" s="234" t="s">
        <v>180</v>
      </c>
      <c r="AU427" s="234" t="s">
        <v>83</v>
      </c>
      <c r="AV427" s="15" t="s">
        <v>81</v>
      </c>
      <c r="AW427" s="15" t="s">
        <v>34</v>
      </c>
      <c r="AX427" s="15" t="s">
        <v>73</v>
      </c>
      <c r="AY427" s="234" t="s">
        <v>172</v>
      </c>
    </row>
    <row r="428" spans="1:65" s="13" customFormat="1">
      <c r="B428" s="202"/>
      <c r="C428" s="203"/>
      <c r="D428" s="204" t="s">
        <v>180</v>
      </c>
      <c r="E428" s="205" t="s">
        <v>21</v>
      </c>
      <c r="F428" s="206" t="s">
        <v>83</v>
      </c>
      <c r="G428" s="203"/>
      <c r="H428" s="207">
        <v>2</v>
      </c>
      <c r="I428" s="208"/>
      <c r="J428" s="203"/>
      <c r="K428" s="203"/>
      <c r="L428" s="209"/>
      <c r="M428" s="210"/>
      <c r="N428" s="211"/>
      <c r="O428" s="211"/>
      <c r="P428" s="211"/>
      <c r="Q428" s="211"/>
      <c r="R428" s="211"/>
      <c r="S428" s="211"/>
      <c r="T428" s="212"/>
      <c r="AT428" s="213" t="s">
        <v>180</v>
      </c>
      <c r="AU428" s="213" t="s">
        <v>83</v>
      </c>
      <c r="AV428" s="13" t="s">
        <v>83</v>
      </c>
      <c r="AW428" s="13" t="s">
        <v>34</v>
      </c>
      <c r="AX428" s="13" t="s">
        <v>73</v>
      </c>
      <c r="AY428" s="213" t="s">
        <v>172</v>
      </c>
    </row>
    <row r="429" spans="1:65" s="14" customFormat="1">
      <c r="B429" s="214"/>
      <c r="C429" s="215"/>
      <c r="D429" s="204" t="s">
        <v>180</v>
      </c>
      <c r="E429" s="216" t="s">
        <v>21</v>
      </c>
      <c r="F429" s="217" t="s">
        <v>182</v>
      </c>
      <c r="G429" s="215"/>
      <c r="H429" s="218">
        <v>2</v>
      </c>
      <c r="I429" s="219"/>
      <c r="J429" s="215"/>
      <c r="K429" s="215"/>
      <c r="L429" s="220"/>
      <c r="M429" s="221"/>
      <c r="N429" s="222"/>
      <c r="O429" s="222"/>
      <c r="P429" s="222"/>
      <c r="Q429" s="222"/>
      <c r="R429" s="222"/>
      <c r="S429" s="222"/>
      <c r="T429" s="223"/>
      <c r="AT429" s="224" t="s">
        <v>180</v>
      </c>
      <c r="AU429" s="224" t="s">
        <v>83</v>
      </c>
      <c r="AV429" s="14" t="s">
        <v>178</v>
      </c>
      <c r="AW429" s="14" t="s">
        <v>34</v>
      </c>
      <c r="AX429" s="14" t="s">
        <v>81</v>
      </c>
      <c r="AY429" s="224" t="s">
        <v>172</v>
      </c>
    </row>
    <row r="430" spans="1:65" s="2" customFormat="1" ht="16.5" customHeight="1">
      <c r="A430" s="35"/>
      <c r="B430" s="36"/>
      <c r="C430" s="235" t="s">
        <v>698</v>
      </c>
      <c r="D430" s="235" t="s">
        <v>416</v>
      </c>
      <c r="E430" s="236" t="s">
        <v>699</v>
      </c>
      <c r="F430" s="237" t="s">
        <v>700</v>
      </c>
      <c r="G430" s="238" t="s">
        <v>518</v>
      </c>
      <c r="H430" s="239">
        <v>2</v>
      </c>
      <c r="I430" s="240"/>
      <c r="J430" s="241">
        <f>ROUND(I430*H430,2)</f>
        <v>0</v>
      </c>
      <c r="K430" s="237" t="s">
        <v>21</v>
      </c>
      <c r="L430" s="242"/>
      <c r="M430" s="243" t="s">
        <v>21</v>
      </c>
      <c r="N430" s="244" t="s">
        <v>44</v>
      </c>
      <c r="O430" s="65"/>
      <c r="P430" s="198">
        <f>O430*H430</f>
        <v>0</v>
      </c>
      <c r="Q430" s="198">
        <v>3.2000000000000003E-4</v>
      </c>
      <c r="R430" s="198">
        <f>Q430*H430</f>
        <v>6.4000000000000005E-4</v>
      </c>
      <c r="S430" s="198">
        <v>0</v>
      </c>
      <c r="T430" s="199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200" t="s">
        <v>214</v>
      </c>
      <c r="AT430" s="200" t="s">
        <v>416</v>
      </c>
      <c r="AU430" s="200" t="s">
        <v>83</v>
      </c>
      <c r="AY430" s="18" t="s">
        <v>172</v>
      </c>
      <c r="BE430" s="201">
        <f>IF(N430="základní",J430,0)</f>
        <v>0</v>
      </c>
      <c r="BF430" s="201">
        <f>IF(N430="snížená",J430,0)</f>
        <v>0</v>
      </c>
      <c r="BG430" s="201">
        <f>IF(N430="zákl. přenesená",J430,0)</f>
        <v>0</v>
      </c>
      <c r="BH430" s="201">
        <f>IF(N430="sníž. přenesená",J430,0)</f>
        <v>0</v>
      </c>
      <c r="BI430" s="201">
        <f>IF(N430="nulová",J430,0)</f>
        <v>0</v>
      </c>
      <c r="BJ430" s="18" t="s">
        <v>81</v>
      </c>
      <c r="BK430" s="201">
        <f>ROUND(I430*H430,2)</f>
        <v>0</v>
      </c>
      <c r="BL430" s="18" t="s">
        <v>178</v>
      </c>
      <c r="BM430" s="200" t="s">
        <v>701</v>
      </c>
    </row>
    <row r="431" spans="1:65" s="2" customFormat="1" ht="24" customHeight="1">
      <c r="A431" s="35"/>
      <c r="B431" s="36"/>
      <c r="C431" s="189" t="s">
        <v>702</v>
      </c>
      <c r="D431" s="189" t="s">
        <v>174</v>
      </c>
      <c r="E431" s="190" t="s">
        <v>703</v>
      </c>
      <c r="F431" s="191" t="s">
        <v>704</v>
      </c>
      <c r="G431" s="192" t="s">
        <v>217</v>
      </c>
      <c r="H431" s="193">
        <v>11</v>
      </c>
      <c r="I431" s="194"/>
      <c r="J431" s="195">
        <f>ROUND(I431*H431,2)</f>
        <v>0</v>
      </c>
      <c r="K431" s="191" t="s">
        <v>177</v>
      </c>
      <c r="L431" s="40"/>
      <c r="M431" s="196" t="s">
        <v>21</v>
      </c>
      <c r="N431" s="197" t="s">
        <v>44</v>
      </c>
      <c r="O431" s="65"/>
      <c r="P431" s="198">
        <f>O431*H431</f>
        <v>0</v>
      </c>
      <c r="Q431" s="198">
        <v>0</v>
      </c>
      <c r="R431" s="198">
        <f>Q431*H431</f>
        <v>0</v>
      </c>
      <c r="S431" s="198">
        <v>0</v>
      </c>
      <c r="T431" s="199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00" t="s">
        <v>178</v>
      </c>
      <c r="AT431" s="200" t="s">
        <v>174</v>
      </c>
      <c r="AU431" s="200" t="s">
        <v>83</v>
      </c>
      <c r="AY431" s="18" t="s">
        <v>172</v>
      </c>
      <c r="BE431" s="201">
        <f>IF(N431="základní",J431,0)</f>
        <v>0</v>
      </c>
      <c r="BF431" s="201">
        <f>IF(N431="snížená",J431,0)</f>
        <v>0</v>
      </c>
      <c r="BG431" s="201">
        <f>IF(N431="zákl. přenesená",J431,0)</f>
        <v>0</v>
      </c>
      <c r="BH431" s="201">
        <f>IF(N431="sníž. přenesená",J431,0)</f>
        <v>0</v>
      </c>
      <c r="BI431" s="201">
        <f>IF(N431="nulová",J431,0)</f>
        <v>0</v>
      </c>
      <c r="BJ431" s="18" t="s">
        <v>81</v>
      </c>
      <c r="BK431" s="201">
        <f>ROUND(I431*H431,2)</f>
        <v>0</v>
      </c>
      <c r="BL431" s="18" t="s">
        <v>178</v>
      </c>
      <c r="BM431" s="200" t="s">
        <v>705</v>
      </c>
    </row>
    <row r="432" spans="1:65" s="15" customFormat="1">
      <c r="B432" s="225"/>
      <c r="C432" s="226"/>
      <c r="D432" s="204" t="s">
        <v>180</v>
      </c>
      <c r="E432" s="227" t="s">
        <v>21</v>
      </c>
      <c r="F432" s="228" t="s">
        <v>470</v>
      </c>
      <c r="G432" s="226"/>
      <c r="H432" s="227" t="s">
        <v>21</v>
      </c>
      <c r="I432" s="229"/>
      <c r="J432" s="226"/>
      <c r="K432" s="226"/>
      <c r="L432" s="230"/>
      <c r="M432" s="231"/>
      <c r="N432" s="232"/>
      <c r="O432" s="232"/>
      <c r="P432" s="232"/>
      <c r="Q432" s="232"/>
      <c r="R432" s="232"/>
      <c r="S432" s="232"/>
      <c r="T432" s="233"/>
      <c r="AT432" s="234" t="s">
        <v>180</v>
      </c>
      <c r="AU432" s="234" t="s">
        <v>83</v>
      </c>
      <c r="AV432" s="15" t="s">
        <v>81</v>
      </c>
      <c r="AW432" s="15" t="s">
        <v>34</v>
      </c>
      <c r="AX432" s="15" t="s">
        <v>73</v>
      </c>
      <c r="AY432" s="234" t="s">
        <v>172</v>
      </c>
    </row>
    <row r="433" spans="1:65" s="13" customFormat="1">
      <c r="B433" s="202"/>
      <c r="C433" s="203"/>
      <c r="D433" s="204" t="s">
        <v>180</v>
      </c>
      <c r="E433" s="205" t="s">
        <v>21</v>
      </c>
      <c r="F433" s="206" t="s">
        <v>227</v>
      </c>
      <c r="G433" s="203"/>
      <c r="H433" s="207">
        <v>11</v>
      </c>
      <c r="I433" s="208"/>
      <c r="J433" s="203"/>
      <c r="K433" s="203"/>
      <c r="L433" s="209"/>
      <c r="M433" s="210"/>
      <c r="N433" s="211"/>
      <c r="O433" s="211"/>
      <c r="P433" s="211"/>
      <c r="Q433" s="211"/>
      <c r="R433" s="211"/>
      <c r="S433" s="211"/>
      <c r="T433" s="212"/>
      <c r="AT433" s="213" t="s">
        <v>180</v>
      </c>
      <c r="AU433" s="213" t="s">
        <v>83</v>
      </c>
      <c r="AV433" s="13" t="s">
        <v>83</v>
      </c>
      <c r="AW433" s="13" t="s">
        <v>34</v>
      </c>
      <c r="AX433" s="13" t="s">
        <v>73</v>
      </c>
      <c r="AY433" s="213" t="s">
        <v>172</v>
      </c>
    </row>
    <row r="434" spans="1:65" s="14" customFormat="1">
      <c r="B434" s="214"/>
      <c r="C434" s="215"/>
      <c r="D434" s="204" t="s">
        <v>180</v>
      </c>
      <c r="E434" s="216" t="s">
        <v>21</v>
      </c>
      <c r="F434" s="217" t="s">
        <v>182</v>
      </c>
      <c r="G434" s="215"/>
      <c r="H434" s="218">
        <v>11</v>
      </c>
      <c r="I434" s="219"/>
      <c r="J434" s="215"/>
      <c r="K434" s="215"/>
      <c r="L434" s="220"/>
      <c r="M434" s="221"/>
      <c r="N434" s="222"/>
      <c r="O434" s="222"/>
      <c r="P434" s="222"/>
      <c r="Q434" s="222"/>
      <c r="R434" s="222"/>
      <c r="S434" s="222"/>
      <c r="T434" s="223"/>
      <c r="AT434" s="224" t="s">
        <v>180</v>
      </c>
      <c r="AU434" s="224" t="s">
        <v>83</v>
      </c>
      <c r="AV434" s="14" t="s">
        <v>178</v>
      </c>
      <c r="AW434" s="14" t="s">
        <v>34</v>
      </c>
      <c r="AX434" s="14" t="s">
        <v>81</v>
      </c>
      <c r="AY434" s="224" t="s">
        <v>172</v>
      </c>
    </row>
    <row r="435" spans="1:65" s="2" customFormat="1" ht="16.5" customHeight="1">
      <c r="A435" s="35"/>
      <c r="B435" s="36"/>
      <c r="C435" s="235" t="s">
        <v>706</v>
      </c>
      <c r="D435" s="235" t="s">
        <v>416</v>
      </c>
      <c r="E435" s="236" t="s">
        <v>707</v>
      </c>
      <c r="F435" s="237" t="s">
        <v>708</v>
      </c>
      <c r="G435" s="238" t="s">
        <v>709</v>
      </c>
      <c r="H435" s="239">
        <v>11</v>
      </c>
      <c r="I435" s="240"/>
      <c r="J435" s="241">
        <f>ROUND(I435*H435,2)</f>
        <v>0</v>
      </c>
      <c r="K435" s="237" t="s">
        <v>21</v>
      </c>
      <c r="L435" s="242"/>
      <c r="M435" s="243" t="s">
        <v>21</v>
      </c>
      <c r="N435" s="244" t="s">
        <v>44</v>
      </c>
      <c r="O435" s="65"/>
      <c r="P435" s="198">
        <f>O435*H435</f>
        <v>0</v>
      </c>
      <c r="Q435" s="198">
        <v>9.7999999999999997E-4</v>
      </c>
      <c r="R435" s="198">
        <f>Q435*H435</f>
        <v>1.078E-2</v>
      </c>
      <c r="S435" s="198">
        <v>0</v>
      </c>
      <c r="T435" s="199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00" t="s">
        <v>214</v>
      </c>
      <c r="AT435" s="200" t="s">
        <v>416</v>
      </c>
      <c r="AU435" s="200" t="s">
        <v>83</v>
      </c>
      <c r="AY435" s="18" t="s">
        <v>172</v>
      </c>
      <c r="BE435" s="201">
        <f>IF(N435="základní",J435,0)</f>
        <v>0</v>
      </c>
      <c r="BF435" s="201">
        <f>IF(N435="snížená",J435,0)</f>
        <v>0</v>
      </c>
      <c r="BG435" s="201">
        <f>IF(N435="zákl. přenesená",J435,0)</f>
        <v>0</v>
      </c>
      <c r="BH435" s="201">
        <f>IF(N435="sníž. přenesená",J435,0)</f>
        <v>0</v>
      </c>
      <c r="BI435" s="201">
        <f>IF(N435="nulová",J435,0)</f>
        <v>0</v>
      </c>
      <c r="BJ435" s="18" t="s">
        <v>81</v>
      </c>
      <c r="BK435" s="201">
        <f>ROUND(I435*H435,2)</f>
        <v>0</v>
      </c>
      <c r="BL435" s="18" t="s">
        <v>178</v>
      </c>
      <c r="BM435" s="200" t="s">
        <v>710</v>
      </c>
    </row>
    <row r="436" spans="1:65" s="2" customFormat="1" ht="16.5" customHeight="1">
      <c r="A436" s="35"/>
      <c r="B436" s="36"/>
      <c r="C436" s="235" t="s">
        <v>711</v>
      </c>
      <c r="D436" s="235" t="s">
        <v>416</v>
      </c>
      <c r="E436" s="236" t="s">
        <v>712</v>
      </c>
      <c r="F436" s="237" t="s">
        <v>713</v>
      </c>
      <c r="G436" s="238" t="s">
        <v>217</v>
      </c>
      <c r="H436" s="239">
        <v>11</v>
      </c>
      <c r="I436" s="240"/>
      <c r="J436" s="241">
        <f>ROUND(I436*H436,2)</f>
        <v>0</v>
      </c>
      <c r="K436" s="237" t="s">
        <v>21</v>
      </c>
      <c r="L436" s="242"/>
      <c r="M436" s="243" t="s">
        <v>21</v>
      </c>
      <c r="N436" s="244" t="s">
        <v>44</v>
      </c>
      <c r="O436" s="65"/>
      <c r="P436" s="198">
        <f>O436*H436</f>
        <v>0</v>
      </c>
      <c r="Q436" s="198">
        <v>3.5999999999999999E-3</v>
      </c>
      <c r="R436" s="198">
        <f>Q436*H436</f>
        <v>3.9599999999999996E-2</v>
      </c>
      <c r="S436" s="198">
        <v>0</v>
      </c>
      <c r="T436" s="199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200" t="s">
        <v>214</v>
      </c>
      <c r="AT436" s="200" t="s">
        <v>416</v>
      </c>
      <c r="AU436" s="200" t="s">
        <v>83</v>
      </c>
      <c r="AY436" s="18" t="s">
        <v>172</v>
      </c>
      <c r="BE436" s="201">
        <f>IF(N436="základní",J436,0)</f>
        <v>0</v>
      </c>
      <c r="BF436" s="201">
        <f>IF(N436="snížená",J436,0)</f>
        <v>0</v>
      </c>
      <c r="BG436" s="201">
        <f>IF(N436="zákl. přenesená",J436,0)</f>
        <v>0</v>
      </c>
      <c r="BH436" s="201">
        <f>IF(N436="sníž. přenesená",J436,0)</f>
        <v>0</v>
      </c>
      <c r="BI436" s="201">
        <f>IF(N436="nulová",J436,0)</f>
        <v>0</v>
      </c>
      <c r="BJ436" s="18" t="s">
        <v>81</v>
      </c>
      <c r="BK436" s="201">
        <f>ROUND(I436*H436,2)</f>
        <v>0</v>
      </c>
      <c r="BL436" s="18" t="s">
        <v>178</v>
      </c>
      <c r="BM436" s="200" t="s">
        <v>714</v>
      </c>
    </row>
    <row r="437" spans="1:65" s="2" customFormat="1" ht="16.5" customHeight="1">
      <c r="A437" s="35"/>
      <c r="B437" s="36"/>
      <c r="C437" s="189" t="s">
        <v>715</v>
      </c>
      <c r="D437" s="189" t="s">
        <v>174</v>
      </c>
      <c r="E437" s="190" t="s">
        <v>716</v>
      </c>
      <c r="F437" s="191" t="s">
        <v>717</v>
      </c>
      <c r="G437" s="192" t="s">
        <v>217</v>
      </c>
      <c r="H437" s="193">
        <v>11</v>
      </c>
      <c r="I437" s="194"/>
      <c r="J437" s="195">
        <f>ROUND(I437*H437,2)</f>
        <v>0</v>
      </c>
      <c r="K437" s="191" t="s">
        <v>177</v>
      </c>
      <c r="L437" s="40"/>
      <c r="M437" s="196" t="s">
        <v>21</v>
      </c>
      <c r="N437" s="197" t="s">
        <v>44</v>
      </c>
      <c r="O437" s="65"/>
      <c r="P437" s="198">
        <f>O437*H437</f>
        <v>0</v>
      </c>
      <c r="Q437" s="198">
        <v>2.4000000000000001E-4</v>
      </c>
      <c r="R437" s="198">
        <f>Q437*H437</f>
        <v>2.64E-3</v>
      </c>
      <c r="S437" s="198">
        <v>0</v>
      </c>
      <c r="T437" s="199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00" t="s">
        <v>178</v>
      </c>
      <c r="AT437" s="200" t="s">
        <v>174</v>
      </c>
      <c r="AU437" s="200" t="s">
        <v>83</v>
      </c>
      <c r="AY437" s="18" t="s">
        <v>172</v>
      </c>
      <c r="BE437" s="201">
        <f>IF(N437="základní",J437,0)</f>
        <v>0</v>
      </c>
      <c r="BF437" s="201">
        <f>IF(N437="snížená",J437,0)</f>
        <v>0</v>
      </c>
      <c r="BG437" s="201">
        <f>IF(N437="zákl. přenesená",J437,0)</f>
        <v>0</v>
      </c>
      <c r="BH437" s="201">
        <f>IF(N437="sníž. přenesená",J437,0)</f>
        <v>0</v>
      </c>
      <c r="BI437" s="201">
        <f>IF(N437="nulová",J437,0)</f>
        <v>0</v>
      </c>
      <c r="BJ437" s="18" t="s">
        <v>81</v>
      </c>
      <c r="BK437" s="201">
        <f>ROUND(I437*H437,2)</f>
        <v>0</v>
      </c>
      <c r="BL437" s="18" t="s">
        <v>178</v>
      </c>
      <c r="BM437" s="200" t="s">
        <v>718</v>
      </c>
    </row>
    <row r="438" spans="1:65" s="2" customFormat="1" ht="16.5" customHeight="1">
      <c r="A438" s="35"/>
      <c r="B438" s="36"/>
      <c r="C438" s="189" t="s">
        <v>719</v>
      </c>
      <c r="D438" s="189" t="s">
        <v>174</v>
      </c>
      <c r="E438" s="190" t="s">
        <v>720</v>
      </c>
      <c r="F438" s="191" t="s">
        <v>721</v>
      </c>
      <c r="G438" s="192" t="s">
        <v>217</v>
      </c>
      <c r="H438" s="193">
        <v>1</v>
      </c>
      <c r="I438" s="194"/>
      <c r="J438" s="195">
        <f>ROUND(I438*H438,2)</f>
        <v>0</v>
      </c>
      <c r="K438" s="191" t="s">
        <v>177</v>
      </c>
      <c r="L438" s="40"/>
      <c r="M438" s="196" t="s">
        <v>21</v>
      </c>
      <c r="N438" s="197" t="s">
        <v>44</v>
      </c>
      <c r="O438" s="65"/>
      <c r="P438" s="198">
        <f>O438*H438</f>
        <v>0</v>
      </c>
      <c r="Q438" s="198">
        <v>8.8999999999999995E-4</v>
      </c>
      <c r="R438" s="198">
        <f>Q438*H438</f>
        <v>8.8999999999999995E-4</v>
      </c>
      <c r="S438" s="198">
        <v>0</v>
      </c>
      <c r="T438" s="199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200" t="s">
        <v>178</v>
      </c>
      <c r="AT438" s="200" t="s">
        <v>174</v>
      </c>
      <c r="AU438" s="200" t="s">
        <v>83</v>
      </c>
      <c r="AY438" s="18" t="s">
        <v>172</v>
      </c>
      <c r="BE438" s="201">
        <f>IF(N438="základní",J438,0)</f>
        <v>0</v>
      </c>
      <c r="BF438" s="201">
        <f>IF(N438="snížená",J438,0)</f>
        <v>0</v>
      </c>
      <c r="BG438" s="201">
        <f>IF(N438="zákl. přenesená",J438,0)</f>
        <v>0</v>
      </c>
      <c r="BH438" s="201">
        <f>IF(N438="sníž. přenesená",J438,0)</f>
        <v>0</v>
      </c>
      <c r="BI438" s="201">
        <f>IF(N438="nulová",J438,0)</f>
        <v>0</v>
      </c>
      <c r="BJ438" s="18" t="s">
        <v>81</v>
      </c>
      <c r="BK438" s="201">
        <f>ROUND(I438*H438,2)</f>
        <v>0</v>
      </c>
      <c r="BL438" s="18" t="s">
        <v>178</v>
      </c>
      <c r="BM438" s="200" t="s">
        <v>722</v>
      </c>
    </row>
    <row r="439" spans="1:65" s="2" customFormat="1" ht="16.5" customHeight="1">
      <c r="A439" s="35"/>
      <c r="B439" s="36"/>
      <c r="C439" s="189" t="s">
        <v>723</v>
      </c>
      <c r="D439" s="189" t="s">
        <v>174</v>
      </c>
      <c r="E439" s="190" t="s">
        <v>724</v>
      </c>
      <c r="F439" s="191" t="s">
        <v>725</v>
      </c>
      <c r="G439" s="192" t="s">
        <v>217</v>
      </c>
      <c r="H439" s="193">
        <v>4</v>
      </c>
      <c r="I439" s="194"/>
      <c r="J439" s="195">
        <f>ROUND(I439*H439,2)</f>
        <v>0</v>
      </c>
      <c r="K439" s="191" t="s">
        <v>177</v>
      </c>
      <c r="L439" s="40"/>
      <c r="M439" s="196" t="s">
        <v>21</v>
      </c>
      <c r="N439" s="197" t="s">
        <v>44</v>
      </c>
      <c r="O439" s="65"/>
      <c r="P439" s="198">
        <f>O439*H439</f>
        <v>0</v>
      </c>
      <c r="Q439" s="198">
        <v>0</v>
      </c>
      <c r="R439" s="198">
        <f>Q439*H439</f>
        <v>0</v>
      </c>
      <c r="S439" s="198">
        <v>0</v>
      </c>
      <c r="T439" s="199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200" t="s">
        <v>178</v>
      </c>
      <c r="AT439" s="200" t="s">
        <v>174</v>
      </c>
      <c r="AU439" s="200" t="s">
        <v>83</v>
      </c>
      <c r="AY439" s="18" t="s">
        <v>172</v>
      </c>
      <c r="BE439" s="201">
        <f>IF(N439="základní",J439,0)</f>
        <v>0</v>
      </c>
      <c r="BF439" s="201">
        <f>IF(N439="snížená",J439,0)</f>
        <v>0</v>
      </c>
      <c r="BG439" s="201">
        <f>IF(N439="zákl. přenesená",J439,0)</f>
        <v>0</v>
      </c>
      <c r="BH439" s="201">
        <f>IF(N439="sníž. přenesená",J439,0)</f>
        <v>0</v>
      </c>
      <c r="BI439" s="201">
        <f>IF(N439="nulová",J439,0)</f>
        <v>0</v>
      </c>
      <c r="BJ439" s="18" t="s">
        <v>81</v>
      </c>
      <c r="BK439" s="201">
        <f>ROUND(I439*H439,2)</f>
        <v>0</v>
      </c>
      <c r="BL439" s="18" t="s">
        <v>178</v>
      </c>
      <c r="BM439" s="200" t="s">
        <v>726</v>
      </c>
    </row>
    <row r="440" spans="1:65" s="15" customFormat="1">
      <c r="B440" s="225"/>
      <c r="C440" s="226"/>
      <c r="D440" s="204" t="s">
        <v>180</v>
      </c>
      <c r="E440" s="227" t="s">
        <v>21</v>
      </c>
      <c r="F440" s="228" t="s">
        <v>470</v>
      </c>
      <c r="G440" s="226"/>
      <c r="H440" s="227" t="s">
        <v>21</v>
      </c>
      <c r="I440" s="229"/>
      <c r="J440" s="226"/>
      <c r="K440" s="226"/>
      <c r="L440" s="230"/>
      <c r="M440" s="231"/>
      <c r="N440" s="232"/>
      <c r="O440" s="232"/>
      <c r="P440" s="232"/>
      <c r="Q440" s="232"/>
      <c r="R440" s="232"/>
      <c r="S440" s="232"/>
      <c r="T440" s="233"/>
      <c r="AT440" s="234" t="s">
        <v>180</v>
      </c>
      <c r="AU440" s="234" t="s">
        <v>83</v>
      </c>
      <c r="AV440" s="15" t="s">
        <v>81</v>
      </c>
      <c r="AW440" s="15" t="s">
        <v>34</v>
      </c>
      <c r="AX440" s="15" t="s">
        <v>73</v>
      </c>
      <c r="AY440" s="234" t="s">
        <v>172</v>
      </c>
    </row>
    <row r="441" spans="1:65" s="13" customFormat="1">
      <c r="B441" s="202"/>
      <c r="C441" s="203"/>
      <c r="D441" s="204" t="s">
        <v>180</v>
      </c>
      <c r="E441" s="205" t="s">
        <v>21</v>
      </c>
      <c r="F441" s="206" t="s">
        <v>178</v>
      </c>
      <c r="G441" s="203"/>
      <c r="H441" s="207">
        <v>4</v>
      </c>
      <c r="I441" s="208"/>
      <c r="J441" s="203"/>
      <c r="K441" s="203"/>
      <c r="L441" s="209"/>
      <c r="M441" s="210"/>
      <c r="N441" s="211"/>
      <c r="O441" s="211"/>
      <c r="P441" s="211"/>
      <c r="Q441" s="211"/>
      <c r="R441" s="211"/>
      <c r="S441" s="211"/>
      <c r="T441" s="212"/>
      <c r="AT441" s="213" t="s">
        <v>180</v>
      </c>
      <c r="AU441" s="213" t="s">
        <v>83</v>
      </c>
      <c r="AV441" s="13" t="s">
        <v>83</v>
      </c>
      <c r="AW441" s="13" t="s">
        <v>34</v>
      </c>
      <c r="AX441" s="13" t="s">
        <v>73</v>
      </c>
      <c r="AY441" s="213" t="s">
        <v>172</v>
      </c>
    </row>
    <row r="442" spans="1:65" s="14" customFormat="1">
      <c r="B442" s="214"/>
      <c r="C442" s="215"/>
      <c r="D442" s="204" t="s">
        <v>180</v>
      </c>
      <c r="E442" s="216" t="s">
        <v>21</v>
      </c>
      <c r="F442" s="217" t="s">
        <v>182</v>
      </c>
      <c r="G442" s="215"/>
      <c r="H442" s="218">
        <v>4</v>
      </c>
      <c r="I442" s="219"/>
      <c r="J442" s="215"/>
      <c r="K442" s="215"/>
      <c r="L442" s="220"/>
      <c r="M442" s="221"/>
      <c r="N442" s="222"/>
      <c r="O442" s="222"/>
      <c r="P442" s="222"/>
      <c r="Q442" s="222"/>
      <c r="R442" s="222"/>
      <c r="S442" s="222"/>
      <c r="T442" s="223"/>
      <c r="AT442" s="224" t="s">
        <v>180</v>
      </c>
      <c r="AU442" s="224" t="s">
        <v>83</v>
      </c>
      <c r="AV442" s="14" t="s">
        <v>178</v>
      </c>
      <c r="AW442" s="14" t="s">
        <v>34</v>
      </c>
      <c r="AX442" s="14" t="s">
        <v>81</v>
      </c>
      <c r="AY442" s="224" t="s">
        <v>172</v>
      </c>
    </row>
    <row r="443" spans="1:65" s="2" customFormat="1" ht="24" customHeight="1">
      <c r="A443" s="35"/>
      <c r="B443" s="36"/>
      <c r="C443" s="189" t="s">
        <v>727</v>
      </c>
      <c r="D443" s="189" t="s">
        <v>174</v>
      </c>
      <c r="E443" s="190" t="s">
        <v>728</v>
      </c>
      <c r="F443" s="191" t="s">
        <v>729</v>
      </c>
      <c r="G443" s="192" t="s">
        <v>217</v>
      </c>
      <c r="H443" s="193">
        <v>5</v>
      </c>
      <c r="I443" s="194"/>
      <c r="J443" s="195">
        <f>ROUND(I443*H443,2)</f>
        <v>0</v>
      </c>
      <c r="K443" s="191" t="s">
        <v>177</v>
      </c>
      <c r="L443" s="40"/>
      <c r="M443" s="196" t="s">
        <v>21</v>
      </c>
      <c r="N443" s="197" t="s">
        <v>44</v>
      </c>
      <c r="O443" s="65"/>
      <c r="P443" s="198">
        <f>O443*H443</f>
        <v>0</v>
      </c>
      <c r="Q443" s="198">
        <v>7.2000000000000005E-4</v>
      </c>
      <c r="R443" s="198">
        <f>Q443*H443</f>
        <v>3.6000000000000003E-3</v>
      </c>
      <c r="S443" s="198">
        <v>0</v>
      </c>
      <c r="T443" s="199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00" t="s">
        <v>178</v>
      </c>
      <c r="AT443" s="200" t="s">
        <v>174</v>
      </c>
      <c r="AU443" s="200" t="s">
        <v>83</v>
      </c>
      <c r="AY443" s="18" t="s">
        <v>172</v>
      </c>
      <c r="BE443" s="201">
        <f>IF(N443="základní",J443,0)</f>
        <v>0</v>
      </c>
      <c r="BF443" s="201">
        <f>IF(N443="snížená",J443,0)</f>
        <v>0</v>
      </c>
      <c r="BG443" s="201">
        <f>IF(N443="zákl. přenesená",J443,0)</f>
        <v>0</v>
      </c>
      <c r="BH443" s="201">
        <f>IF(N443="sníž. přenesená",J443,0)</f>
        <v>0</v>
      </c>
      <c r="BI443" s="201">
        <f>IF(N443="nulová",J443,0)</f>
        <v>0</v>
      </c>
      <c r="BJ443" s="18" t="s">
        <v>81</v>
      </c>
      <c r="BK443" s="201">
        <f>ROUND(I443*H443,2)</f>
        <v>0</v>
      </c>
      <c r="BL443" s="18" t="s">
        <v>178</v>
      </c>
      <c r="BM443" s="200" t="s">
        <v>730</v>
      </c>
    </row>
    <row r="444" spans="1:65" s="15" customFormat="1">
      <c r="B444" s="225"/>
      <c r="C444" s="226"/>
      <c r="D444" s="204" t="s">
        <v>180</v>
      </c>
      <c r="E444" s="227" t="s">
        <v>21</v>
      </c>
      <c r="F444" s="228" t="s">
        <v>470</v>
      </c>
      <c r="G444" s="226"/>
      <c r="H444" s="227" t="s">
        <v>21</v>
      </c>
      <c r="I444" s="229"/>
      <c r="J444" s="226"/>
      <c r="K444" s="226"/>
      <c r="L444" s="230"/>
      <c r="M444" s="231"/>
      <c r="N444" s="232"/>
      <c r="O444" s="232"/>
      <c r="P444" s="232"/>
      <c r="Q444" s="232"/>
      <c r="R444" s="232"/>
      <c r="S444" s="232"/>
      <c r="T444" s="233"/>
      <c r="AT444" s="234" t="s">
        <v>180</v>
      </c>
      <c r="AU444" s="234" t="s">
        <v>83</v>
      </c>
      <c r="AV444" s="15" t="s">
        <v>81</v>
      </c>
      <c r="AW444" s="15" t="s">
        <v>34</v>
      </c>
      <c r="AX444" s="15" t="s">
        <v>73</v>
      </c>
      <c r="AY444" s="234" t="s">
        <v>172</v>
      </c>
    </row>
    <row r="445" spans="1:65" s="13" customFormat="1">
      <c r="B445" s="202"/>
      <c r="C445" s="203"/>
      <c r="D445" s="204" t="s">
        <v>180</v>
      </c>
      <c r="E445" s="205" t="s">
        <v>21</v>
      </c>
      <c r="F445" s="206" t="s">
        <v>196</v>
      </c>
      <c r="G445" s="203"/>
      <c r="H445" s="207">
        <v>5</v>
      </c>
      <c r="I445" s="208"/>
      <c r="J445" s="203"/>
      <c r="K445" s="203"/>
      <c r="L445" s="209"/>
      <c r="M445" s="210"/>
      <c r="N445" s="211"/>
      <c r="O445" s="211"/>
      <c r="P445" s="211"/>
      <c r="Q445" s="211"/>
      <c r="R445" s="211"/>
      <c r="S445" s="211"/>
      <c r="T445" s="212"/>
      <c r="AT445" s="213" t="s">
        <v>180</v>
      </c>
      <c r="AU445" s="213" t="s">
        <v>83</v>
      </c>
      <c r="AV445" s="13" t="s">
        <v>83</v>
      </c>
      <c r="AW445" s="13" t="s">
        <v>34</v>
      </c>
      <c r="AX445" s="13" t="s">
        <v>73</v>
      </c>
      <c r="AY445" s="213" t="s">
        <v>172</v>
      </c>
    </row>
    <row r="446" spans="1:65" s="14" customFormat="1">
      <c r="B446" s="214"/>
      <c r="C446" s="215"/>
      <c r="D446" s="204" t="s">
        <v>180</v>
      </c>
      <c r="E446" s="216" t="s">
        <v>21</v>
      </c>
      <c r="F446" s="217" t="s">
        <v>182</v>
      </c>
      <c r="G446" s="215"/>
      <c r="H446" s="218">
        <v>5</v>
      </c>
      <c r="I446" s="219"/>
      <c r="J446" s="215"/>
      <c r="K446" s="215"/>
      <c r="L446" s="220"/>
      <c r="M446" s="221"/>
      <c r="N446" s="222"/>
      <c r="O446" s="222"/>
      <c r="P446" s="222"/>
      <c r="Q446" s="222"/>
      <c r="R446" s="222"/>
      <c r="S446" s="222"/>
      <c r="T446" s="223"/>
      <c r="AT446" s="224" t="s">
        <v>180</v>
      </c>
      <c r="AU446" s="224" t="s">
        <v>83</v>
      </c>
      <c r="AV446" s="14" t="s">
        <v>178</v>
      </c>
      <c r="AW446" s="14" t="s">
        <v>34</v>
      </c>
      <c r="AX446" s="14" t="s">
        <v>81</v>
      </c>
      <c r="AY446" s="224" t="s">
        <v>172</v>
      </c>
    </row>
    <row r="447" spans="1:65" s="2" customFormat="1" ht="16.5" customHeight="1">
      <c r="A447" s="35"/>
      <c r="B447" s="36"/>
      <c r="C447" s="235" t="s">
        <v>731</v>
      </c>
      <c r="D447" s="235" t="s">
        <v>416</v>
      </c>
      <c r="E447" s="236" t="s">
        <v>732</v>
      </c>
      <c r="F447" s="237" t="s">
        <v>733</v>
      </c>
      <c r="G447" s="238" t="s">
        <v>217</v>
      </c>
      <c r="H447" s="239">
        <v>5</v>
      </c>
      <c r="I447" s="240"/>
      <c r="J447" s="241">
        <f>ROUND(I447*H447,2)</f>
        <v>0</v>
      </c>
      <c r="K447" s="237" t="s">
        <v>21</v>
      </c>
      <c r="L447" s="242"/>
      <c r="M447" s="243" t="s">
        <v>21</v>
      </c>
      <c r="N447" s="244" t="s">
        <v>44</v>
      </c>
      <c r="O447" s="65"/>
      <c r="P447" s="198">
        <f>O447*H447</f>
        <v>0</v>
      </c>
      <c r="Q447" s="198">
        <v>1.2E-2</v>
      </c>
      <c r="R447" s="198">
        <f>Q447*H447</f>
        <v>0.06</v>
      </c>
      <c r="S447" s="198">
        <v>0</v>
      </c>
      <c r="T447" s="199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200" t="s">
        <v>214</v>
      </c>
      <c r="AT447" s="200" t="s">
        <v>416</v>
      </c>
      <c r="AU447" s="200" t="s">
        <v>83</v>
      </c>
      <c r="AY447" s="18" t="s">
        <v>172</v>
      </c>
      <c r="BE447" s="201">
        <f>IF(N447="základní",J447,0)</f>
        <v>0</v>
      </c>
      <c r="BF447" s="201">
        <f>IF(N447="snížená",J447,0)</f>
        <v>0</v>
      </c>
      <c r="BG447" s="201">
        <f>IF(N447="zákl. přenesená",J447,0)</f>
        <v>0</v>
      </c>
      <c r="BH447" s="201">
        <f>IF(N447="sníž. přenesená",J447,0)</f>
        <v>0</v>
      </c>
      <c r="BI447" s="201">
        <f>IF(N447="nulová",J447,0)</f>
        <v>0</v>
      </c>
      <c r="BJ447" s="18" t="s">
        <v>81</v>
      </c>
      <c r="BK447" s="201">
        <f>ROUND(I447*H447,2)</f>
        <v>0</v>
      </c>
      <c r="BL447" s="18" t="s">
        <v>178</v>
      </c>
      <c r="BM447" s="200" t="s">
        <v>734</v>
      </c>
    </row>
    <row r="448" spans="1:65" s="2" customFormat="1" ht="16.5" customHeight="1">
      <c r="A448" s="35"/>
      <c r="B448" s="36"/>
      <c r="C448" s="235" t="s">
        <v>735</v>
      </c>
      <c r="D448" s="235" t="s">
        <v>416</v>
      </c>
      <c r="E448" s="236" t="s">
        <v>736</v>
      </c>
      <c r="F448" s="237" t="s">
        <v>737</v>
      </c>
      <c r="G448" s="238" t="s">
        <v>217</v>
      </c>
      <c r="H448" s="239">
        <v>5</v>
      </c>
      <c r="I448" s="240"/>
      <c r="J448" s="241">
        <f>ROUND(I448*H448,2)</f>
        <v>0</v>
      </c>
      <c r="K448" s="237" t="s">
        <v>21</v>
      </c>
      <c r="L448" s="242"/>
      <c r="M448" s="243" t="s">
        <v>21</v>
      </c>
      <c r="N448" s="244" t="s">
        <v>44</v>
      </c>
      <c r="O448" s="65"/>
      <c r="P448" s="198">
        <f>O448*H448</f>
        <v>0</v>
      </c>
      <c r="Q448" s="198">
        <v>5.0000000000000001E-3</v>
      </c>
      <c r="R448" s="198">
        <f>Q448*H448</f>
        <v>2.5000000000000001E-2</v>
      </c>
      <c r="S448" s="198">
        <v>0</v>
      </c>
      <c r="T448" s="199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200" t="s">
        <v>214</v>
      </c>
      <c r="AT448" s="200" t="s">
        <v>416</v>
      </c>
      <c r="AU448" s="200" t="s">
        <v>83</v>
      </c>
      <c r="AY448" s="18" t="s">
        <v>172</v>
      </c>
      <c r="BE448" s="201">
        <f>IF(N448="základní",J448,0)</f>
        <v>0</v>
      </c>
      <c r="BF448" s="201">
        <f>IF(N448="snížená",J448,0)</f>
        <v>0</v>
      </c>
      <c r="BG448" s="201">
        <f>IF(N448="zákl. přenesená",J448,0)</f>
        <v>0</v>
      </c>
      <c r="BH448" s="201">
        <f>IF(N448="sníž. přenesená",J448,0)</f>
        <v>0</v>
      </c>
      <c r="BI448" s="201">
        <f>IF(N448="nulová",J448,0)</f>
        <v>0</v>
      </c>
      <c r="BJ448" s="18" t="s">
        <v>81</v>
      </c>
      <c r="BK448" s="201">
        <f>ROUND(I448*H448,2)</f>
        <v>0</v>
      </c>
      <c r="BL448" s="18" t="s">
        <v>178</v>
      </c>
      <c r="BM448" s="200" t="s">
        <v>738</v>
      </c>
    </row>
    <row r="449" spans="1:65" s="2" customFormat="1" ht="24" customHeight="1">
      <c r="A449" s="35"/>
      <c r="B449" s="36"/>
      <c r="C449" s="189" t="s">
        <v>739</v>
      </c>
      <c r="D449" s="189" t="s">
        <v>174</v>
      </c>
      <c r="E449" s="190" t="s">
        <v>740</v>
      </c>
      <c r="F449" s="191" t="s">
        <v>741</v>
      </c>
      <c r="G449" s="192" t="s">
        <v>217</v>
      </c>
      <c r="H449" s="193">
        <v>4</v>
      </c>
      <c r="I449" s="194"/>
      <c r="J449" s="195">
        <f>ROUND(I449*H449,2)</f>
        <v>0</v>
      </c>
      <c r="K449" s="191" t="s">
        <v>177</v>
      </c>
      <c r="L449" s="40"/>
      <c r="M449" s="196" t="s">
        <v>21</v>
      </c>
      <c r="N449" s="197" t="s">
        <v>44</v>
      </c>
      <c r="O449" s="65"/>
      <c r="P449" s="198">
        <f>O449*H449</f>
        <v>0</v>
      </c>
      <c r="Q449" s="198">
        <v>7.2000000000000005E-4</v>
      </c>
      <c r="R449" s="198">
        <f>Q449*H449</f>
        <v>2.8800000000000002E-3</v>
      </c>
      <c r="S449" s="198">
        <v>0</v>
      </c>
      <c r="T449" s="199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00" t="s">
        <v>178</v>
      </c>
      <c r="AT449" s="200" t="s">
        <v>174</v>
      </c>
      <c r="AU449" s="200" t="s">
        <v>83</v>
      </c>
      <c r="AY449" s="18" t="s">
        <v>172</v>
      </c>
      <c r="BE449" s="201">
        <f>IF(N449="základní",J449,0)</f>
        <v>0</v>
      </c>
      <c r="BF449" s="201">
        <f>IF(N449="snížená",J449,0)</f>
        <v>0</v>
      </c>
      <c r="BG449" s="201">
        <f>IF(N449="zákl. přenesená",J449,0)</f>
        <v>0</v>
      </c>
      <c r="BH449" s="201">
        <f>IF(N449="sníž. přenesená",J449,0)</f>
        <v>0</v>
      </c>
      <c r="BI449" s="201">
        <f>IF(N449="nulová",J449,0)</f>
        <v>0</v>
      </c>
      <c r="BJ449" s="18" t="s">
        <v>81</v>
      </c>
      <c r="BK449" s="201">
        <f>ROUND(I449*H449,2)</f>
        <v>0</v>
      </c>
      <c r="BL449" s="18" t="s">
        <v>178</v>
      </c>
      <c r="BM449" s="200" t="s">
        <v>742</v>
      </c>
    </row>
    <row r="450" spans="1:65" s="15" customFormat="1">
      <c r="B450" s="225"/>
      <c r="C450" s="226"/>
      <c r="D450" s="204" t="s">
        <v>180</v>
      </c>
      <c r="E450" s="227" t="s">
        <v>21</v>
      </c>
      <c r="F450" s="228" t="s">
        <v>470</v>
      </c>
      <c r="G450" s="226"/>
      <c r="H450" s="227" t="s">
        <v>21</v>
      </c>
      <c r="I450" s="229"/>
      <c r="J450" s="226"/>
      <c r="K450" s="226"/>
      <c r="L450" s="230"/>
      <c r="M450" s="231"/>
      <c r="N450" s="232"/>
      <c r="O450" s="232"/>
      <c r="P450" s="232"/>
      <c r="Q450" s="232"/>
      <c r="R450" s="232"/>
      <c r="S450" s="232"/>
      <c r="T450" s="233"/>
      <c r="AT450" s="234" t="s">
        <v>180</v>
      </c>
      <c r="AU450" s="234" t="s">
        <v>83</v>
      </c>
      <c r="AV450" s="15" t="s">
        <v>81</v>
      </c>
      <c r="AW450" s="15" t="s">
        <v>34</v>
      </c>
      <c r="AX450" s="15" t="s">
        <v>73</v>
      </c>
      <c r="AY450" s="234" t="s">
        <v>172</v>
      </c>
    </row>
    <row r="451" spans="1:65" s="13" customFormat="1">
      <c r="B451" s="202"/>
      <c r="C451" s="203"/>
      <c r="D451" s="204" t="s">
        <v>180</v>
      </c>
      <c r="E451" s="205" t="s">
        <v>21</v>
      </c>
      <c r="F451" s="206" t="s">
        <v>178</v>
      </c>
      <c r="G451" s="203"/>
      <c r="H451" s="207">
        <v>4</v>
      </c>
      <c r="I451" s="208"/>
      <c r="J451" s="203"/>
      <c r="K451" s="203"/>
      <c r="L451" s="209"/>
      <c r="M451" s="210"/>
      <c r="N451" s="211"/>
      <c r="O451" s="211"/>
      <c r="P451" s="211"/>
      <c r="Q451" s="211"/>
      <c r="R451" s="211"/>
      <c r="S451" s="211"/>
      <c r="T451" s="212"/>
      <c r="AT451" s="213" t="s">
        <v>180</v>
      </c>
      <c r="AU451" s="213" t="s">
        <v>83</v>
      </c>
      <c r="AV451" s="13" t="s">
        <v>83</v>
      </c>
      <c r="AW451" s="13" t="s">
        <v>34</v>
      </c>
      <c r="AX451" s="13" t="s">
        <v>73</v>
      </c>
      <c r="AY451" s="213" t="s">
        <v>172</v>
      </c>
    </row>
    <row r="452" spans="1:65" s="14" customFormat="1">
      <c r="B452" s="214"/>
      <c r="C452" s="215"/>
      <c r="D452" s="204" t="s">
        <v>180</v>
      </c>
      <c r="E452" s="216" t="s">
        <v>21</v>
      </c>
      <c r="F452" s="217" t="s">
        <v>182</v>
      </c>
      <c r="G452" s="215"/>
      <c r="H452" s="218">
        <v>4</v>
      </c>
      <c r="I452" s="219"/>
      <c r="J452" s="215"/>
      <c r="K452" s="215"/>
      <c r="L452" s="220"/>
      <c r="M452" s="221"/>
      <c r="N452" s="222"/>
      <c r="O452" s="222"/>
      <c r="P452" s="222"/>
      <c r="Q452" s="222"/>
      <c r="R452" s="222"/>
      <c r="S452" s="222"/>
      <c r="T452" s="223"/>
      <c r="AT452" s="224" t="s">
        <v>180</v>
      </c>
      <c r="AU452" s="224" t="s">
        <v>83</v>
      </c>
      <c r="AV452" s="14" t="s">
        <v>178</v>
      </c>
      <c r="AW452" s="14" t="s">
        <v>34</v>
      </c>
      <c r="AX452" s="14" t="s">
        <v>81</v>
      </c>
      <c r="AY452" s="224" t="s">
        <v>172</v>
      </c>
    </row>
    <row r="453" spans="1:65" s="2" customFormat="1" ht="16.5" customHeight="1">
      <c r="A453" s="35"/>
      <c r="B453" s="36"/>
      <c r="C453" s="235" t="s">
        <v>743</v>
      </c>
      <c r="D453" s="235" t="s">
        <v>416</v>
      </c>
      <c r="E453" s="236" t="s">
        <v>732</v>
      </c>
      <c r="F453" s="237" t="s">
        <v>733</v>
      </c>
      <c r="G453" s="238" t="s">
        <v>217</v>
      </c>
      <c r="H453" s="239">
        <v>4</v>
      </c>
      <c r="I453" s="240"/>
      <c r="J453" s="241">
        <f t="shared" ref="J453:J458" si="10">ROUND(I453*H453,2)</f>
        <v>0</v>
      </c>
      <c r="K453" s="237" t="s">
        <v>21</v>
      </c>
      <c r="L453" s="242"/>
      <c r="M453" s="243" t="s">
        <v>21</v>
      </c>
      <c r="N453" s="244" t="s">
        <v>44</v>
      </c>
      <c r="O453" s="65"/>
      <c r="P453" s="198">
        <f t="shared" ref="P453:P458" si="11">O453*H453</f>
        <v>0</v>
      </c>
      <c r="Q453" s="198">
        <v>1.2E-2</v>
      </c>
      <c r="R453" s="198">
        <f t="shared" ref="R453:R458" si="12">Q453*H453</f>
        <v>4.8000000000000001E-2</v>
      </c>
      <c r="S453" s="198">
        <v>0</v>
      </c>
      <c r="T453" s="199">
        <f t="shared" ref="T453:T458" si="13"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200" t="s">
        <v>214</v>
      </c>
      <c r="AT453" s="200" t="s">
        <v>416</v>
      </c>
      <c r="AU453" s="200" t="s">
        <v>83</v>
      </c>
      <c r="AY453" s="18" t="s">
        <v>172</v>
      </c>
      <c r="BE453" s="201">
        <f t="shared" ref="BE453:BE458" si="14">IF(N453="základní",J453,0)</f>
        <v>0</v>
      </c>
      <c r="BF453" s="201">
        <f t="shared" ref="BF453:BF458" si="15">IF(N453="snížená",J453,0)</f>
        <v>0</v>
      </c>
      <c r="BG453" s="201">
        <f t="shared" ref="BG453:BG458" si="16">IF(N453="zákl. přenesená",J453,0)</f>
        <v>0</v>
      </c>
      <c r="BH453" s="201">
        <f t="shared" ref="BH453:BH458" si="17">IF(N453="sníž. přenesená",J453,0)</f>
        <v>0</v>
      </c>
      <c r="BI453" s="201">
        <f t="shared" ref="BI453:BI458" si="18">IF(N453="nulová",J453,0)</f>
        <v>0</v>
      </c>
      <c r="BJ453" s="18" t="s">
        <v>81</v>
      </c>
      <c r="BK453" s="201">
        <f t="shared" ref="BK453:BK458" si="19">ROUND(I453*H453,2)</f>
        <v>0</v>
      </c>
      <c r="BL453" s="18" t="s">
        <v>178</v>
      </c>
      <c r="BM453" s="200" t="s">
        <v>744</v>
      </c>
    </row>
    <row r="454" spans="1:65" s="2" customFormat="1" ht="16.5" customHeight="1">
      <c r="A454" s="35"/>
      <c r="B454" s="36"/>
      <c r="C454" s="235" t="s">
        <v>745</v>
      </c>
      <c r="D454" s="235" t="s">
        <v>416</v>
      </c>
      <c r="E454" s="236" t="s">
        <v>746</v>
      </c>
      <c r="F454" s="237" t="s">
        <v>747</v>
      </c>
      <c r="G454" s="238" t="s">
        <v>217</v>
      </c>
      <c r="H454" s="239">
        <v>4</v>
      </c>
      <c r="I454" s="240"/>
      <c r="J454" s="241">
        <f t="shared" si="10"/>
        <v>0</v>
      </c>
      <c r="K454" s="237" t="s">
        <v>21</v>
      </c>
      <c r="L454" s="242"/>
      <c r="M454" s="243" t="s">
        <v>21</v>
      </c>
      <c r="N454" s="244" t="s">
        <v>44</v>
      </c>
      <c r="O454" s="65"/>
      <c r="P454" s="198">
        <f t="shared" si="11"/>
        <v>0</v>
      </c>
      <c r="Q454" s="198">
        <v>6.9999999999999999E-4</v>
      </c>
      <c r="R454" s="198">
        <f t="shared" si="12"/>
        <v>2.8E-3</v>
      </c>
      <c r="S454" s="198">
        <v>0</v>
      </c>
      <c r="T454" s="199">
        <f t="shared" si="13"/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200" t="s">
        <v>214</v>
      </c>
      <c r="AT454" s="200" t="s">
        <v>416</v>
      </c>
      <c r="AU454" s="200" t="s">
        <v>83</v>
      </c>
      <c r="AY454" s="18" t="s">
        <v>172</v>
      </c>
      <c r="BE454" s="201">
        <f t="shared" si="14"/>
        <v>0</v>
      </c>
      <c r="BF454" s="201">
        <f t="shared" si="15"/>
        <v>0</v>
      </c>
      <c r="BG454" s="201">
        <f t="shared" si="16"/>
        <v>0</v>
      </c>
      <c r="BH454" s="201">
        <f t="shared" si="17"/>
        <v>0</v>
      </c>
      <c r="BI454" s="201">
        <f t="shared" si="18"/>
        <v>0</v>
      </c>
      <c r="BJ454" s="18" t="s">
        <v>81</v>
      </c>
      <c r="BK454" s="201">
        <f t="shared" si="19"/>
        <v>0</v>
      </c>
      <c r="BL454" s="18" t="s">
        <v>178</v>
      </c>
      <c r="BM454" s="200" t="s">
        <v>748</v>
      </c>
    </row>
    <row r="455" spans="1:65" s="2" customFormat="1" ht="24" customHeight="1">
      <c r="A455" s="35"/>
      <c r="B455" s="36"/>
      <c r="C455" s="189" t="s">
        <v>749</v>
      </c>
      <c r="D455" s="189" t="s">
        <v>174</v>
      </c>
      <c r="E455" s="190" t="s">
        <v>750</v>
      </c>
      <c r="F455" s="191" t="s">
        <v>751</v>
      </c>
      <c r="G455" s="192" t="s">
        <v>217</v>
      </c>
      <c r="H455" s="193">
        <v>2</v>
      </c>
      <c r="I455" s="194"/>
      <c r="J455" s="195">
        <f t="shared" si="10"/>
        <v>0</v>
      </c>
      <c r="K455" s="191" t="s">
        <v>177</v>
      </c>
      <c r="L455" s="40"/>
      <c r="M455" s="196" t="s">
        <v>21</v>
      </c>
      <c r="N455" s="197" t="s">
        <v>44</v>
      </c>
      <c r="O455" s="65"/>
      <c r="P455" s="198">
        <f t="shared" si="11"/>
        <v>0</v>
      </c>
      <c r="Q455" s="198">
        <v>0</v>
      </c>
      <c r="R455" s="198">
        <f t="shared" si="12"/>
        <v>0</v>
      </c>
      <c r="S455" s="198">
        <v>1.166E-2</v>
      </c>
      <c r="T455" s="199">
        <f t="shared" si="13"/>
        <v>2.332E-2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00" t="s">
        <v>178</v>
      </c>
      <c r="AT455" s="200" t="s">
        <v>174</v>
      </c>
      <c r="AU455" s="200" t="s">
        <v>83</v>
      </c>
      <c r="AY455" s="18" t="s">
        <v>172</v>
      </c>
      <c r="BE455" s="201">
        <f t="shared" si="14"/>
        <v>0</v>
      </c>
      <c r="BF455" s="201">
        <f t="shared" si="15"/>
        <v>0</v>
      </c>
      <c r="BG455" s="201">
        <f t="shared" si="16"/>
        <v>0</v>
      </c>
      <c r="BH455" s="201">
        <f t="shared" si="17"/>
        <v>0</v>
      </c>
      <c r="BI455" s="201">
        <f t="shared" si="18"/>
        <v>0</v>
      </c>
      <c r="BJ455" s="18" t="s">
        <v>81</v>
      </c>
      <c r="BK455" s="201">
        <f t="shared" si="19"/>
        <v>0</v>
      </c>
      <c r="BL455" s="18" t="s">
        <v>178</v>
      </c>
      <c r="BM455" s="200" t="s">
        <v>752</v>
      </c>
    </row>
    <row r="456" spans="1:65" s="2" customFormat="1" ht="16.5" customHeight="1">
      <c r="A456" s="35"/>
      <c r="B456" s="36"/>
      <c r="C456" s="189" t="s">
        <v>753</v>
      </c>
      <c r="D456" s="189" t="s">
        <v>174</v>
      </c>
      <c r="E456" s="190" t="s">
        <v>754</v>
      </c>
      <c r="F456" s="191" t="s">
        <v>755</v>
      </c>
      <c r="G456" s="192" t="s">
        <v>217</v>
      </c>
      <c r="H456" s="193">
        <v>1</v>
      </c>
      <c r="I456" s="194"/>
      <c r="J456" s="195">
        <f t="shared" si="10"/>
        <v>0</v>
      </c>
      <c r="K456" s="191" t="s">
        <v>177</v>
      </c>
      <c r="L456" s="40"/>
      <c r="M456" s="196" t="s">
        <v>21</v>
      </c>
      <c r="N456" s="197" t="s">
        <v>44</v>
      </c>
      <c r="O456" s="65"/>
      <c r="P456" s="198">
        <f t="shared" si="11"/>
        <v>0</v>
      </c>
      <c r="Q456" s="198">
        <v>1.8E-3</v>
      </c>
      <c r="R456" s="198">
        <f t="shared" si="12"/>
        <v>1.8E-3</v>
      </c>
      <c r="S456" s="198">
        <v>0</v>
      </c>
      <c r="T456" s="199">
        <f t="shared" si="13"/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200" t="s">
        <v>178</v>
      </c>
      <c r="AT456" s="200" t="s">
        <v>174</v>
      </c>
      <c r="AU456" s="200" t="s">
        <v>83</v>
      </c>
      <c r="AY456" s="18" t="s">
        <v>172</v>
      </c>
      <c r="BE456" s="201">
        <f t="shared" si="14"/>
        <v>0</v>
      </c>
      <c r="BF456" s="201">
        <f t="shared" si="15"/>
        <v>0</v>
      </c>
      <c r="BG456" s="201">
        <f t="shared" si="16"/>
        <v>0</v>
      </c>
      <c r="BH456" s="201">
        <f t="shared" si="17"/>
        <v>0</v>
      </c>
      <c r="BI456" s="201">
        <f t="shared" si="18"/>
        <v>0</v>
      </c>
      <c r="BJ456" s="18" t="s">
        <v>81</v>
      </c>
      <c r="BK456" s="201">
        <f t="shared" si="19"/>
        <v>0</v>
      </c>
      <c r="BL456" s="18" t="s">
        <v>178</v>
      </c>
      <c r="BM456" s="200" t="s">
        <v>756</v>
      </c>
    </row>
    <row r="457" spans="1:65" s="2" customFormat="1" ht="16.5" customHeight="1">
      <c r="A457" s="35"/>
      <c r="B457" s="36"/>
      <c r="C457" s="235" t="s">
        <v>757</v>
      </c>
      <c r="D457" s="235" t="s">
        <v>416</v>
      </c>
      <c r="E457" s="236" t="s">
        <v>758</v>
      </c>
      <c r="F457" s="237" t="s">
        <v>759</v>
      </c>
      <c r="G457" s="238" t="s">
        <v>217</v>
      </c>
      <c r="H457" s="239">
        <v>1</v>
      </c>
      <c r="I457" s="240"/>
      <c r="J457" s="241">
        <f t="shared" si="10"/>
        <v>0</v>
      </c>
      <c r="K457" s="237" t="s">
        <v>177</v>
      </c>
      <c r="L457" s="242"/>
      <c r="M457" s="243" t="s">
        <v>21</v>
      </c>
      <c r="N457" s="244" t="s">
        <v>44</v>
      </c>
      <c r="O457" s="65"/>
      <c r="P457" s="198">
        <f t="shared" si="11"/>
        <v>0</v>
      </c>
      <c r="Q457" s="198">
        <v>1.4E-2</v>
      </c>
      <c r="R457" s="198">
        <f t="shared" si="12"/>
        <v>1.4E-2</v>
      </c>
      <c r="S457" s="198">
        <v>0</v>
      </c>
      <c r="T457" s="199">
        <f t="shared" si="13"/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00" t="s">
        <v>214</v>
      </c>
      <c r="AT457" s="200" t="s">
        <v>416</v>
      </c>
      <c r="AU457" s="200" t="s">
        <v>83</v>
      </c>
      <c r="AY457" s="18" t="s">
        <v>172</v>
      </c>
      <c r="BE457" s="201">
        <f t="shared" si="14"/>
        <v>0</v>
      </c>
      <c r="BF457" s="201">
        <f t="shared" si="15"/>
        <v>0</v>
      </c>
      <c r="BG457" s="201">
        <f t="shared" si="16"/>
        <v>0</v>
      </c>
      <c r="BH457" s="201">
        <f t="shared" si="17"/>
        <v>0</v>
      </c>
      <c r="BI457" s="201">
        <f t="shared" si="18"/>
        <v>0</v>
      </c>
      <c r="BJ457" s="18" t="s">
        <v>81</v>
      </c>
      <c r="BK457" s="201">
        <f t="shared" si="19"/>
        <v>0</v>
      </c>
      <c r="BL457" s="18" t="s">
        <v>178</v>
      </c>
      <c r="BM457" s="200" t="s">
        <v>760</v>
      </c>
    </row>
    <row r="458" spans="1:65" s="2" customFormat="1" ht="24" customHeight="1">
      <c r="A458" s="35"/>
      <c r="B458" s="36"/>
      <c r="C458" s="189" t="s">
        <v>761</v>
      </c>
      <c r="D458" s="189" t="s">
        <v>174</v>
      </c>
      <c r="E458" s="190" t="s">
        <v>762</v>
      </c>
      <c r="F458" s="191" t="s">
        <v>763</v>
      </c>
      <c r="G458" s="192" t="s">
        <v>217</v>
      </c>
      <c r="H458" s="193">
        <v>5</v>
      </c>
      <c r="I458" s="194"/>
      <c r="J458" s="195">
        <f t="shared" si="10"/>
        <v>0</v>
      </c>
      <c r="K458" s="191" t="s">
        <v>177</v>
      </c>
      <c r="L458" s="40"/>
      <c r="M458" s="196" t="s">
        <v>21</v>
      </c>
      <c r="N458" s="197" t="s">
        <v>44</v>
      </c>
      <c r="O458" s="65"/>
      <c r="P458" s="198">
        <f t="shared" si="11"/>
        <v>0</v>
      </c>
      <c r="Q458" s="198">
        <v>1.6199999999999999E-3</v>
      </c>
      <c r="R458" s="198">
        <f t="shared" si="12"/>
        <v>8.0999999999999996E-3</v>
      </c>
      <c r="S458" s="198">
        <v>0</v>
      </c>
      <c r="T458" s="199">
        <f t="shared" si="13"/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200" t="s">
        <v>178</v>
      </c>
      <c r="AT458" s="200" t="s">
        <v>174</v>
      </c>
      <c r="AU458" s="200" t="s">
        <v>83</v>
      </c>
      <c r="AY458" s="18" t="s">
        <v>172</v>
      </c>
      <c r="BE458" s="201">
        <f t="shared" si="14"/>
        <v>0</v>
      </c>
      <c r="BF458" s="201">
        <f t="shared" si="15"/>
        <v>0</v>
      </c>
      <c r="BG458" s="201">
        <f t="shared" si="16"/>
        <v>0</v>
      </c>
      <c r="BH458" s="201">
        <f t="shared" si="17"/>
        <v>0</v>
      </c>
      <c r="BI458" s="201">
        <f t="shared" si="18"/>
        <v>0</v>
      </c>
      <c r="BJ458" s="18" t="s">
        <v>81</v>
      </c>
      <c r="BK458" s="201">
        <f t="shared" si="19"/>
        <v>0</v>
      </c>
      <c r="BL458" s="18" t="s">
        <v>178</v>
      </c>
      <c r="BM458" s="200" t="s">
        <v>764</v>
      </c>
    </row>
    <row r="459" spans="1:65" s="15" customFormat="1">
      <c r="B459" s="225"/>
      <c r="C459" s="226"/>
      <c r="D459" s="204" t="s">
        <v>180</v>
      </c>
      <c r="E459" s="227" t="s">
        <v>21</v>
      </c>
      <c r="F459" s="228" t="s">
        <v>470</v>
      </c>
      <c r="G459" s="226"/>
      <c r="H459" s="227" t="s">
        <v>21</v>
      </c>
      <c r="I459" s="229"/>
      <c r="J459" s="226"/>
      <c r="K459" s="226"/>
      <c r="L459" s="230"/>
      <c r="M459" s="231"/>
      <c r="N459" s="232"/>
      <c r="O459" s="232"/>
      <c r="P459" s="232"/>
      <c r="Q459" s="232"/>
      <c r="R459" s="232"/>
      <c r="S459" s="232"/>
      <c r="T459" s="233"/>
      <c r="AT459" s="234" t="s">
        <v>180</v>
      </c>
      <c r="AU459" s="234" t="s">
        <v>83</v>
      </c>
      <c r="AV459" s="15" t="s">
        <v>81</v>
      </c>
      <c r="AW459" s="15" t="s">
        <v>34</v>
      </c>
      <c r="AX459" s="15" t="s">
        <v>73</v>
      </c>
      <c r="AY459" s="234" t="s">
        <v>172</v>
      </c>
    </row>
    <row r="460" spans="1:65" s="13" customFormat="1">
      <c r="B460" s="202"/>
      <c r="C460" s="203"/>
      <c r="D460" s="204" t="s">
        <v>180</v>
      </c>
      <c r="E460" s="205" t="s">
        <v>21</v>
      </c>
      <c r="F460" s="206" t="s">
        <v>196</v>
      </c>
      <c r="G460" s="203"/>
      <c r="H460" s="207">
        <v>5</v>
      </c>
      <c r="I460" s="208"/>
      <c r="J460" s="203"/>
      <c r="K460" s="203"/>
      <c r="L460" s="209"/>
      <c r="M460" s="210"/>
      <c r="N460" s="211"/>
      <c r="O460" s="211"/>
      <c r="P460" s="211"/>
      <c r="Q460" s="211"/>
      <c r="R460" s="211"/>
      <c r="S460" s="211"/>
      <c r="T460" s="212"/>
      <c r="AT460" s="213" t="s">
        <v>180</v>
      </c>
      <c r="AU460" s="213" t="s">
        <v>83</v>
      </c>
      <c r="AV460" s="13" t="s">
        <v>83</v>
      </c>
      <c r="AW460" s="13" t="s">
        <v>34</v>
      </c>
      <c r="AX460" s="13" t="s">
        <v>73</v>
      </c>
      <c r="AY460" s="213" t="s">
        <v>172</v>
      </c>
    </row>
    <row r="461" spans="1:65" s="14" customFormat="1">
      <c r="B461" s="214"/>
      <c r="C461" s="215"/>
      <c r="D461" s="204" t="s">
        <v>180</v>
      </c>
      <c r="E461" s="216" t="s">
        <v>21</v>
      </c>
      <c r="F461" s="217" t="s">
        <v>182</v>
      </c>
      <c r="G461" s="215"/>
      <c r="H461" s="218">
        <v>5</v>
      </c>
      <c r="I461" s="219"/>
      <c r="J461" s="215"/>
      <c r="K461" s="215"/>
      <c r="L461" s="220"/>
      <c r="M461" s="221"/>
      <c r="N461" s="222"/>
      <c r="O461" s="222"/>
      <c r="P461" s="222"/>
      <c r="Q461" s="222"/>
      <c r="R461" s="222"/>
      <c r="S461" s="222"/>
      <c r="T461" s="223"/>
      <c r="AT461" s="224" t="s">
        <v>180</v>
      </c>
      <c r="AU461" s="224" t="s">
        <v>83</v>
      </c>
      <c r="AV461" s="14" t="s">
        <v>178</v>
      </c>
      <c r="AW461" s="14" t="s">
        <v>34</v>
      </c>
      <c r="AX461" s="14" t="s">
        <v>81</v>
      </c>
      <c r="AY461" s="224" t="s">
        <v>172</v>
      </c>
    </row>
    <row r="462" spans="1:65" s="2" customFormat="1" ht="16.5" customHeight="1">
      <c r="A462" s="35"/>
      <c r="B462" s="36"/>
      <c r="C462" s="235" t="s">
        <v>765</v>
      </c>
      <c r="D462" s="235" t="s">
        <v>416</v>
      </c>
      <c r="E462" s="236" t="s">
        <v>766</v>
      </c>
      <c r="F462" s="237" t="s">
        <v>767</v>
      </c>
      <c r="G462" s="238" t="s">
        <v>217</v>
      </c>
      <c r="H462" s="239">
        <v>5</v>
      </c>
      <c r="I462" s="240"/>
      <c r="J462" s="241">
        <f>ROUND(I462*H462,2)</f>
        <v>0</v>
      </c>
      <c r="K462" s="237" t="s">
        <v>21</v>
      </c>
      <c r="L462" s="242"/>
      <c r="M462" s="243" t="s">
        <v>21</v>
      </c>
      <c r="N462" s="244" t="s">
        <v>44</v>
      </c>
      <c r="O462" s="65"/>
      <c r="P462" s="198">
        <f>O462*H462</f>
        <v>0</v>
      </c>
      <c r="Q462" s="198">
        <v>1.7999999999999999E-2</v>
      </c>
      <c r="R462" s="198">
        <f>Q462*H462</f>
        <v>0.09</v>
      </c>
      <c r="S462" s="198">
        <v>0</v>
      </c>
      <c r="T462" s="199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200" t="s">
        <v>214</v>
      </c>
      <c r="AT462" s="200" t="s">
        <v>416</v>
      </c>
      <c r="AU462" s="200" t="s">
        <v>83</v>
      </c>
      <c r="AY462" s="18" t="s">
        <v>172</v>
      </c>
      <c r="BE462" s="201">
        <f>IF(N462="základní",J462,0)</f>
        <v>0</v>
      </c>
      <c r="BF462" s="201">
        <f>IF(N462="snížená",J462,0)</f>
        <v>0</v>
      </c>
      <c r="BG462" s="201">
        <f>IF(N462="zákl. přenesená",J462,0)</f>
        <v>0</v>
      </c>
      <c r="BH462" s="201">
        <f>IF(N462="sníž. přenesená",J462,0)</f>
        <v>0</v>
      </c>
      <c r="BI462" s="201">
        <f>IF(N462="nulová",J462,0)</f>
        <v>0</v>
      </c>
      <c r="BJ462" s="18" t="s">
        <v>81</v>
      </c>
      <c r="BK462" s="201">
        <f>ROUND(I462*H462,2)</f>
        <v>0</v>
      </c>
      <c r="BL462" s="18" t="s">
        <v>178</v>
      </c>
      <c r="BM462" s="200" t="s">
        <v>768</v>
      </c>
    </row>
    <row r="463" spans="1:65" s="2" customFormat="1" ht="16.5" customHeight="1">
      <c r="A463" s="35"/>
      <c r="B463" s="36"/>
      <c r="C463" s="235" t="s">
        <v>769</v>
      </c>
      <c r="D463" s="235" t="s">
        <v>416</v>
      </c>
      <c r="E463" s="236" t="s">
        <v>770</v>
      </c>
      <c r="F463" s="237" t="s">
        <v>771</v>
      </c>
      <c r="G463" s="238" t="s">
        <v>217</v>
      </c>
      <c r="H463" s="239">
        <v>4</v>
      </c>
      <c r="I463" s="240"/>
      <c r="J463" s="241">
        <f>ROUND(I463*H463,2)</f>
        <v>0</v>
      </c>
      <c r="K463" s="237" t="s">
        <v>21</v>
      </c>
      <c r="L463" s="242"/>
      <c r="M463" s="243" t="s">
        <v>21</v>
      </c>
      <c r="N463" s="244" t="s">
        <v>44</v>
      </c>
      <c r="O463" s="65"/>
      <c r="P463" s="198">
        <f>O463*H463</f>
        <v>0</v>
      </c>
      <c r="Q463" s="198">
        <v>6.0000000000000001E-3</v>
      </c>
      <c r="R463" s="198">
        <f>Q463*H463</f>
        <v>2.4E-2</v>
      </c>
      <c r="S463" s="198">
        <v>0</v>
      </c>
      <c r="T463" s="199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00" t="s">
        <v>214</v>
      </c>
      <c r="AT463" s="200" t="s">
        <v>416</v>
      </c>
      <c r="AU463" s="200" t="s">
        <v>83</v>
      </c>
      <c r="AY463" s="18" t="s">
        <v>172</v>
      </c>
      <c r="BE463" s="201">
        <f>IF(N463="základní",J463,0)</f>
        <v>0</v>
      </c>
      <c r="BF463" s="201">
        <f>IF(N463="snížená",J463,0)</f>
        <v>0</v>
      </c>
      <c r="BG463" s="201">
        <f>IF(N463="zákl. přenesená",J463,0)</f>
        <v>0</v>
      </c>
      <c r="BH463" s="201">
        <f>IF(N463="sníž. přenesená",J463,0)</f>
        <v>0</v>
      </c>
      <c r="BI463" s="201">
        <f>IF(N463="nulová",J463,0)</f>
        <v>0</v>
      </c>
      <c r="BJ463" s="18" t="s">
        <v>81</v>
      </c>
      <c r="BK463" s="201">
        <f>ROUND(I463*H463,2)</f>
        <v>0</v>
      </c>
      <c r="BL463" s="18" t="s">
        <v>178</v>
      </c>
      <c r="BM463" s="200" t="s">
        <v>772</v>
      </c>
    </row>
    <row r="464" spans="1:65" s="2" customFormat="1" ht="16.5" customHeight="1">
      <c r="A464" s="35"/>
      <c r="B464" s="36"/>
      <c r="C464" s="235" t="s">
        <v>773</v>
      </c>
      <c r="D464" s="235" t="s">
        <v>416</v>
      </c>
      <c r="E464" s="236" t="s">
        <v>774</v>
      </c>
      <c r="F464" s="237" t="s">
        <v>775</v>
      </c>
      <c r="G464" s="238" t="s">
        <v>217</v>
      </c>
      <c r="H464" s="239">
        <v>1</v>
      </c>
      <c r="I464" s="240"/>
      <c r="J464" s="241">
        <f>ROUND(I464*H464,2)</f>
        <v>0</v>
      </c>
      <c r="K464" s="237" t="s">
        <v>21</v>
      </c>
      <c r="L464" s="242"/>
      <c r="M464" s="243" t="s">
        <v>21</v>
      </c>
      <c r="N464" s="244" t="s">
        <v>44</v>
      </c>
      <c r="O464" s="65"/>
      <c r="P464" s="198">
        <f>O464*H464</f>
        <v>0</v>
      </c>
      <c r="Q464" s="198">
        <v>6.0000000000000001E-3</v>
      </c>
      <c r="R464" s="198">
        <f>Q464*H464</f>
        <v>6.0000000000000001E-3</v>
      </c>
      <c r="S464" s="198">
        <v>0</v>
      </c>
      <c r="T464" s="199">
        <f>S464*H464</f>
        <v>0</v>
      </c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R464" s="200" t="s">
        <v>214</v>
      </c>
      <c r="AT464" s="200" t="s">
        <v>416</v>
      </c>
      <c r="AU464" s="200" t="s">
        <v>83</v>
      </c>
      <c r="AY464" s="18" t="s">
        <v>172</v>
      </c>
      <c r="BE464" s="201">
        <f>IF(N464="základní",J464,0)</f>
        <v>0</v>
      </c>
      <c r="BF464" s="201">
        <f>IF(N464="snížená",J464,0)</f>
        <v>0</v>
      </c>
      <c r="BG464" s="201">
        <f>IF(N464="zákl. přenesená",J464,0)</f>
        <v>0</v>
      </c>
      <c r="BH464" s="201">
        <f>IF(N464="sníž. přenesená",J464,0)</f>
        <v>0</v>
      </c>
      <c r="BI464" s="201">
        <f>IF(N464="nulová",J464,0)</f>
        <v>0</v>
      </c>
      <c r="BJ464" s="18" t="s">
        <v>81</v>
      </c>
      <c r="BK464" s="201">
        <f>ROUND(I464*H464,2)</f>
        <v>0</v>
      </c>
      <c r="BL464" s="18" t="s">
        <v>178</v>
      </c>
      <c r="BM464" s="200" t="s">
        <v>776</v>
      </c>
    </row>
    <row r="465" spans="1:65" s="2" customFormat="1" ht="16.5" customHeight="1">
      <c r="A465" s="35"/>
      <c r="B465" s="36"/>
      <c r="C465" s="189" t="s">
        <v>777</v>
      </c>
      <c r="D465" s="189" t="s">
        <v>174</v>
      </c>
      <c r="E465" s="190" t="s">
        <v>778</v>
      </c>
      <c r="F465" s="191" t="s">
        <v>779</v>
      </c>
      <c r="G465" s="192" t="s">
        <v>217</v>
      </c>
      <c r="H465" s="193">
        <v>5</v>
      </c>
      <c r="I465" s="194"/>
      <c r="J465" s="195">
        <f>ROUND(I465*H465,2)</f>
        <v>0</v>
      </c>
      <c r="K465" s="191" t="s">
        <v>177</v>
      </c>
      <c r="L465" s="40"/>
      <c r="M465" s="196" t="s">
        <v>21</v>
      </c>
      <c r="N465" s="197" t="s">
        <v>44</v>
      </c>
      <c r="O465" s="65"/>
      <c r="P465" s="198">
        <f>O465*H465</f>
        <v>0</v>
      </c>
      <c r="Q465" s="198">
        <v>3.4000000000000002E-4</v>
      </c>
      <c r="R465" s="198">
        <f>Q465*H465</f>
        <v>1.7000000000000001E-3</v>
      </c>
      <c r="S465" s="198">
        <v>0</v>
      </c>
      <c r="T465" s="199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200" t="s">
        <v>178</v>
      </c>
      <c r="AT465" s="200" t="s">
        <v>174</v>
      </c>
      <c r="AU465" s="200" t="s">
        <v>83</v>
      </c>
      <c r="AY465" s="18" t="s">
        <v>172</v>
      </c>
      <c r="BE465" s="201">
        <f>IF(N465="základní",J465,0)</f>
        <v>0</v>
      </c>
      <c r="BF465" s="201">
        <f>IF(N465="snížená",J465,0)</f>
        <v>0</v>
      </c>
      <c r="BG465" s="201">
        <f>IF(N465="zákl. přenesená",J465,0)</f>
        <v>0</v>
      </c>
      <c r="BH465" s="201">
        <f>IF(N465="sníž. přenesená",J465,0)</f>
        <v>0</v>
      </c>
      <c r="BI465" s="201">
        <f>IF(N465="nulová",J465,0)</f>
        <v>0</v>
      </c>
      <c r="BJ465" s="18" t="s">
        <v>81</v>
      </c>
      <c r="BK465" s="201">
        <f>ROUND(I465*H465,2)</f>
        <v>0</v>
      </c>
      <c r="BL465" s="18" t="s">
        <v>178</v>
      </c>
      <c r="BM465" s="200" t="s">
        <v>780</v>
      </c>
    </row>
    <row r="466" spans="1:65" s="15" customFormat="1">
      <c r="B466" s="225"/>
      <c r="C466" s="226"/>
      <c r="D466" s="204" t="s">
        <v>180</v>
      </c>
      <c r="E466" s="227" t="s">
        <v>21</v>
      </c>
      <c r="F466" s="228" t="s">
        <v>470</v>
      </c>
      <c r="G466" s="226"/>
      <c r="H466" s="227" t="s">
        <v>21</v>
      </c>
      <c r="I466" s="229"/>
      <c r="J466" s="226"/>
      <c r="K466" s="226"/>
      <c r="L466" s="230"/>
      <c r="M466" s="231"/>
      <c r="N466" s="232"/>
      <c r="O466" s="232"/>
      <c r="P466" s="232"/>
      <c r="Q466" s="232"/>
      <c r="R466" s="232"/>
      <c r="S466" s="232"/>
      <c r="T466" s="233"/>
      <c r="AT466" s="234" t="s">
        <v>180</v>
      </c>
      <c r="AU466" s="234" t="s">
        <v>83</v>
      </c>
      <c r="AV466" s="15" t="s">
        <v>81</v>
      </c>
      <c r="AW466" s="15" t="s">
        <v>34</v>
      </c>
      <c r="AX466" s="15" t="s">
        <v>73</v>
      </c>
      <c r="AY466" s="234" t="s">
        <v>172</v>
      </c>
    </row>
    <row r="467" spans="1:65" s="13" customFormat="1">
      <c r="B467" s="202"/>
      <c r="C467" s="203"/>
      <c r="D467" s="204" t="s">
        <v>180</v>
      </c>
      <c r="E467" s="205" t="s">
        <v>21</v>
      </c>
      <c r="F467" s="206" t="s">
        <v>196</v>
      </c>
      <c r="G467" s="203"/>
      <c r="H467" s="207">
        <v>5</v>
      </c>
      <c r="I467" s="208"/>
      <c r="J467" s="203"/>
      <c r="K467" s="203"/>
      <c r="L467" s="209"/>
      <c r="M467" s="210"/>
      <c r="N467" s="211"/>
      <c r="O467" s="211"/>
      <c r="P467" s="211"/>
      <c r="Q467" s="211"/>
      <c r="R467" s="211"/>
      <c r="S467" s="211"/>
      <c r="T467" s="212"/>
      <c r="AT467" s="213" t="s">
        <v>180</v>
      </c>
      <c r="AU467" s="213" t="s">
        <v>83</v>
      </c>
      <c r="AV467" s="13" t="s">
        <v>83</v>
      </c>
      <c r="AW467" s="13" t="s">
        <v>34</v>
      </c>
      <c r="AX467" s="13" t="s">
        <v>73</v>
      </c>
      <c r="AY467" s="213" t="s">
        <v>172</v>
      </c>
    </row>
    <row r="468" spans="1:65" s="14" customFormat="1">
      <c r="B468" s="214"/>
      <c r="C468" s="215"/>
      <c r="D468" s="204" t="s">
        <v>180</v>
      </c>
      <c r="E468" s="216" t="s">
        <v>21</v>
      </c>
      <c r="F468" s="217" t="s">
        <v>182</v>
      </c>
      <c r="G468" s="215"/>
      <c r="H468" s="218">
        <v>5</v>
      </c>
      <c r="I468" s="219"/>
      <c r="J468" s="215"/>
      <c r="K468" s="215"/>
      <c r="L468" s="220"/>
      <c r="M468" s="221"/>
      <c r="N468" s="222"/>
      <c r="O468" s="222"/>
      <c r="P468" s="222"/>
      <c r="Q468" s="222"/>
      <c r="R468" s="222"/>
      <c r="S468" s="222"/>
      <c r="T468" s="223"/>
      <c r="AT468" s="224" t="s">
        <v>180</v>
      </c>
      <c r="AU468" s="224" t="s">
        <v>83</v>
      </c>
      <c r="AV468" s="14" t="s">
        <v>178</v>
      </c>
      <c r="AW468" s="14" t="s">
        <v>34</v>
      </c>
      <c r="AX468" s="14" t="s">
        <v>81</v>
      </c>
      <c r="AY468" s="224" t="s">
        <v>172</v>
      </c>
    </row>
    <row r="469" spans="1:65" s="2" customFormat="1" ht="16.5" customHeight="1">
      <c r="A469" s="35"/>
      <c r="B469" s="36"/>
      <c r="C469" s="235" t="s">
        <v>781</v>
      </c>
      <c r="D469" s="235" t="s">
        <v>416</v>
      </c>
      <c r="E469" s="236" t="s">
        <v>782</v>
      </c>
      <c r="F469" s="237" t="s">
        <v>783</v>
      </c>
      <c r="G469" s="238" t="s">
        <v>217</v>
      </c>
      <c r="H469" s="239">
        <v>5</v>
      </c>
      <c r="I469" s="240"/>
      <c r="J469" s="241">
        <f>ROUND(I469*H469,2)</f>
        <v>0</v>
      </c>
      <c r="K469" s="237" t="s">
        <v>21</v>
      </c>
      <c r="L469" s="242"/>
      <c r="M469" s="243" t="s">
        <v>21</v>
      </c>
      <c r="N469" s="244" t="s">
        <v>44</v>
      </c>
      <c r="O469" s="65"/>
      <c r="P469" s="198">
        <f>O469*H469</f>
        <v>0</v>
      </c>
      <c r="Q469" s="198">
        <v>3.2000000000000001E-2</v>
      </c>
      <c r="R469" s="198">
        <f>Q469*H469</f>
        <v>0.16</v>
      </c>
      <c r="S469" s="198">
        <v>0</v>
      </c>
      <c r="T469" s="199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200" t="s">
        <v>214</v>
      </c>
      <c r="AT469" s="200" t="s">
        <v>416</v>
      </c>
      <c r="AU469" s="200" t="s">
        <v>83</v>
      </c>
      <c r="AY469" s="18" t="s">
        <v>172</v>
      </c>
      <c r="BE469" s="201">
        <f>IF(N469="základní",J469,0)</f>
        <v>0</v>
      </c>
      <c r="BF469" s="201">
        <f>IF(N469="snížená",J469,0)</f>
        <v>0</v>
      </c>
      <c r="BG469" s="201">
        <f>IF(N469="zákl. přenesená",J469,0)</f>
        <v>0</v>
      </c>
      <c r="BH469" s="201">
        <f>IF(N469="sníž. přenesená",J469,0)</f>
        <v>0</v>
      </c>
      <c r="BI469" s="201">
        <f>IF(N469="nulová",J469,0)</f>
        <v>0</v>
      </c>
      <c r="BJ469" s="18" t="s">
        <v>81</v>
      </c>
      <c r="BK469" s="201">
        <f>ROUND(I469*H469,2)</f>
        <v>0</v>
      </c>
      <c r="BL469" s="18" t="s">
        <v>178</v>
      </c>
      <c r="BM469" s="200" t="s">
        <v>784</v>
      </c>
    </row>
    <row r="470" spans="1:65" s="2" customFormat="1" ht="16.5" customHeight="1">
      <c r="A470" s="35"/>
      <c r="B470" s="36"/>
      <c r="C470" s="235" t="s">
        <v>785</v>
      </c>
      <c r="D470" s="235" t="s">
        <v>416</v>
      </c>
      <c r="E470" s="236" t="s">
        <v>786</v>
      </c>
      <c r="F470" s="237" t="s">
        <v>787</v>
      </c>
      <c r="G470" s="238" t="s">
        <v>217</v>
      </c>
      <c r="H470" s="239">
        <v>5</v>
      </c>
      <c r="I470" s="240"/>
      <c r="J470" s="241">
        <f>ROUND(I470*H470,2)</f>
        <v>0</v>
      </c>
      <c r="K470" s="237" t="s">
        <v>21</v>
      </c>
      <c r="L470" s="242"/>
      <c r="M470" s="243" t="s">
        <v>21</v>
      </c>
      <c r="N470" s="244" t="s">
        <v>44</v>
      </c>
      <c r="O470" s="65"/>
      <c r="P470" s="198">
        <f>O470*H470</f>
        <v>0</v>
      </c>
      <c r="Q470" s="198">
        <v>1.5E-3</v>
      </c>
      <c r="R470" s="198">
        <f>Q470*H470</f>
        <v>7.4999999999999997E-3</v>
      </c>
      <c r="S470" s="198">
        <v>0</v>
      </c>
      <c r="T470" s="199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200" t="s">
        <v>214</v>
      </c>
      <c r="AT470" s="200" t="s">
        <v>416</v>
      </c>
      <c r="AU470" s="200" t="s">
        <v>83</v>
      </c>
      <c r="AY470" s="18" t="s">
        <v>172</v>
      </c>
      <c r="BE470" s="201">
        <f>IF(N470="základní",J470,0)</f>
        <v>0</v>
      </c>
      <c r="BF470" s="201">
        <f>IF(N470="snížená",J470,0)</f>
        <v>0</v>
      </c>
      <c r="BG470" s="201">
        <f>IF(N470="zákl. přenesená",J470,0)</f>
        <v>0</v>
      </c>
      <c r="BH470" s="201">
        <f>IF(N470="sníž. přenesená",J470,0)</f>
        <v>0</v>
      </c>
      <c r="BI470" s="201">
        <f>IF(N470="nulová",J470,0)</f>
        <v>0</v>
      </c>
      <c r="BJ470" s="18" t="s">
        <v>81</v>
      </c>
      <c r="BK470" s="201">
        <f>ROUND(I470*H470,2)</f>
        <v>0</v>
      </c>
      <c r="BL470" s="18" t="s">
        <v>178</v>
      </c>
      <c r="BM470" s="200" t="s">
        <v>788</v>
      </c>
    </row>
    <row r="471" spans="1:65" s="2" customFormat="1" ht="24" customHeight="1">
      <c r="A471" s="35"/>
      <c r="B471" s="36"/>
      <c r="C471" s="189" t="s">
        <v>789</v>
      </c>
      <c r="D471" s="189" t="s">
        <v>174</v>
      </c>
      <c r="E471" s="190" t="s">
        <v>790</v>
      </c>
      <c r="F471" s="191" t="s">
        <v>791</v>
      </c>
      <c r="G471" s="192" t="s">
        <v>217</v>
      </c>
      <c r="H471" s="193">
        <v>1</v>
      </c>
      <c r="I471" s="194"/>
      <c r="J471" s="195">
        <f>ROUND(I471*H471,2)</f>
        <v>0</v>
      </c>
      <c r="K471" s="191" t="s">
        <v>177</v>
      </c>
      <c r="L471" s="40"/>
      <c r="M471" s="196" t="s">
        <v>21</v>
      </c>
      <c r="N471" s="197" t="s">
        <v>44</v>
      </c>
      <c r="O471" s="65"/>
      <c r="P471" s="198">
        <f>O471*H471</f>
        <v>0</v>
      </c>
      <c r="Q471" s="198">
        <v>0</v>
      </c>
      <c r="R471" s="198">
        <f>Q471*H471</f>
        <v>0</v>
      </c>
      <c r="S471" s="198">
        <v>3.9849999999999997E-2</v>
      </c>
      <c r="T471" s="199">
        <f>S471*H471</f>
        <v>3.9849999999999997E-2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00" t="s">
        <v>178</v>
      </c>
      <c r="AT471" s="200" t="s">
        <v>174</v>
      </c>
      <c r="AU471" s="200" t="s">
        <v>83</v>
      </c>
      <c r="AY471" s="18" t="s">
        <v>172</v>
      </c>
      <c r="BE471" s="201">
        <f>IF(N471="základní",J471,0)</f>
        <v>0</v>
      </c>
      <c r="BF471" s="201">
        <f>IF(N471="snížená",J471,0)</f>
        <v>0</v>
      </c>
      <c r="BG471" s="201">
        <f>IF(N471="zákl. přenesená",J471,0)</f>
        <v>0</v>
      </c>
      <c r="BH471" s="201">
        <f>IF(N471="sníž. přenesená",J471,0)</f>
        <v>0</v>
      </c>
      <c r="BI471" s="201">
        <f>IF(N471="nulová",J471,0)</f>
        <v>0</v>
      </c>
      <c r="BJ471" s="18" t="s">
        <v>81</v>
      </c>
      <c r="BK471" s="201">
        <f>ROUND(I471*H471,2)</f>
        <v>0</v>
      </c>
      <c r="BL471" s="18" t="s">
        <v>178</v>
      </c>
      <c r="BM471" s="200" t="s">
        <v>792</v>
      </c>
    </row>
    <row r="472" spans="1:65" s="2" customFormat="1" ht="16.5" customHeight="1">
      <c r="A472" s="35"/>
      <c r="B472" s="36"/>
      <c r="C472" s="189" t="s">
        <v>793</v>
      </c>
      <c r="D472" s="189" t="s">
        <v>174</v>
      </c>
      <c r="E472" s="190" t="s">
        <v>794</v>
      </c>
      <c r="F472" s="191" t="s">
        <v>795</v>
      </c>
      <c r="G472" s="192" t="s">
        <v>199</v>
      </c>
      <c r="H472" s="193">
        <v>1672.61</v>
      </c>
      <c r="I472" s="194"/>
      <c r="J472" s="195">
        <f>ROUND(I472*H472,2)</f>
        <v>0</v>
      </c>
      <c r="K472" s="191" t="s">
        <v>177</v>
      </c>
      <c r="L472" s="40"/>
      <c r="M472" s="196" t="s">
        <v>21</v>
      </c>
      <c r="N472" s="197" t="s">
        <v>44</v>
      </c>
      <c r="O472" s="65"/>
      <c r="P472" s="198">
        <f>O472*H472</f>
        <v>0</v>
      </c>
      <c r="Q472" s="198">
        <v>0</v>
      </c>
      <c r="R472" s="198">
        <f>Q472*H472</f>
        <v>0</v>
      </c>
      <c r="S472" s="198">
        <v>0</v>
      </c>
      <c r="T472" s="199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00" t="s">
        <v>178</v>
      </c>
      <c r="AT472" s="200" t="s">
        <v>174</v>
      </c>
      <c r="AU472" s="200" t="s">
        <v>83</v>
      </c>
      <c r="AY472" s="18" t="s">
        <v>172</v>
      </c>
      <c r="BE472" s="201">
        <f>IF(N472="základní",J472,0)</f>
        <v>0</v>
      </c>
      <c r="BF472" s="201">
        <f>IF(N472="snížená",J472,0)</f>
        <v>0</v>
      </c>
      <c r="BG472" s="201">
        <f>IF(N472="zákl. přenesená",J472,0)</f>
        <v>0</v>
      </c>
      <c r="BH472" s="201">
        <f>IF(N472="sníž. přenesená",J472,0)</f>
        <v>0</v>
      </c>
      <c r="BI472" s="201">
        <f>IF(N472="nulová",J472,0)</f>
        <v>0</v>
      </c>
      <c r="BJ472" s="18" t="s">
        <v>81</v>
      </c>
      <c r="BK472" s="201">
        <f>ROUND(I472*H472,2)</f>
        <v>0</v>
      </c>
      <c r="BL472" s="18" t="s">
        <v>178</v>
      </c>
      <c r="BM472" s="200" t="s">
        <v>796</v>
      </c>
    </row>
    <row r="473" spans="1:65" s="13" customFormat="1">
      <c r="B473" s="202"/>
      <c r="C473" s="203"/>
      <c r="D473" s="204" t="s">
        <v>180</v>
      </c>
      <c r="E473" s="205" t="s">
        <v>21</v>
      </c>
      <c r="F473" s="206" t="s">
        <v>797</v>
      </c>
      <c r="G473" s="203"/>
      <c r="H473" s="207">
        <v>1672.61</v>
      </c>
      <c r="I473" s="208"/>
      <c r="J473" s="203"/>
      <c r="K473" s="203"/>
      <c r="L473" s="209"/>
      <c r="M473" s="210"/>
      <c r="N473" s="211"/>
      <c r="O473" s="211"/>
      <c r="P473" s="211"/>
      <c r="Q473" s="211"/>
      <c r="R473" s="211"/>
      <c r="S473" s="211"/>
      <c r="T473" s="212"/>
      <c r="AT473" s="213" t="s">
        <v>180</v>
      </c>
      <c r="AU473" s="213" t="s">
        <v>83</v>
      </c>
      <c r="AV473" s="13" t="s">
        <v>83</v>
      </c>
      <c r="AW473" s="13" t="s">
        <v>34</v>
      </c>
      <c r="AX473" s="13" t="s">
        <v>73</v>
      </c>
      <c r="AY473" s="213" t="s">
        <v>172</v>
      </c>
    </row>
    <row r="474" spans="1:65" s="14" customFormat="1">
      <c r="B474" s="214"/>
      <c r="C474" s="215"/>
      <c r="D474" s="204" t="s">
        <v>180</v>
      </c>
      <c r="E474" s="216" t="s">
        <v>21</v>
      </c>
      <c r="F474" s="217" t="s">
        <v>182</v>
      </c>
      <c r="G474" s="215"/>
      <c r="H474" s="218">
        <v>1672.61</v>
      </c>
      <c r="I474" s="219"/>
      <c r="J474" s="215"/>
      <c r="K474" s="215"/>
      <c r="L474" s="220"/>
      <c r="M474" s="221"/>
      <c r="N474" s="222"/>
      <c r="O474" s="222"/>
      <c r="P474" s="222"/>
      <c r="Q474" s="222"/>
      <c r="R474" s="222"/>
      <c r="S474" s="222"/>
      <c r="T474" s="223"/>
      <c r="AT474" s="224" t="s">
        <v>180</v>
      </c>
      <c r="AU474" s="224" t="s">
        <v>83</v>
      </c>
      <c r="AV474" s="14" t="s">
        <v>178</v>
      </c>
      <c r="AW474" s="14" t="s">
        <v>34</v>
      </c>
      <c r="AX474" s="14" t="s">
        <v>81</v>
      </c>
      <c r="AY474" s="224" t="s">
        <v>172</v>
      </c>
    </row>
    <row r="475" spans="1:65" s="2" customFormat="1" ht="16.5" customHeight="1">
      <c r="A475" s="35"/>
      <c r="B475" s="36"/>
      <c r="C475" s="189" t="s">
        <v>798</v>
      </c>
      <c r="D475" s="189" t="s">
        <v>174</v>
      </c>
      <c r="E475" s="190" t="s">
        <v>799</v>
      </c>
      <c r="F475" s="191" t="s">
        <v>800</v>
      </c>
      <c r="G475" s="192" t="s">
        <v>199</v>
      </c>
      <c r="H475" s="193">
        <v>1672.61</v>
      </c>
      <c r="I475" s="194"/>
      <c r="J475" s="195">
        <f>ROUND(I475*H475,2)</f>
        <v>0</v>
      </c>
      <c r="K475" s="191" t="s">
        <v>177</v>
      </c>
      <c r="L475" s="40"/>
      <c r="M475" s="196" t="s">
        <v>21</v>
      </c>
      <c r="N475" s="197" t="s">
        <v>44</v>
      </c>
      <c r="O475" s="65"/>
      <c r="P475" s="198">
        <f>O475*H475</f>
        <v>0</v>
      </c>
      <c r="Q475" s="198">
        <v>0</v>
      </c>
      <c r="R475" s="198">
        <f>Q475*H475</f>
        <v>0</v>
      </c>
      <c r="S475" s="198">
        <v>0</v>
      </c>
      <c r="T475" s="199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00" t="s">
        <v>178</v>
      </c>
      <c r="AT475" s="200" t="s">
        <v>174</v>
      </c>
      <c r="AU475" s="200" t="s">
        <v>83</v>
      </c>
      <c r="AY475" s="18" t="s">
        <v>172</v>
      </c>
      <c r="BE475" s="201">
        <f>IF(N475="základní",J475,0)</f>
        <v>0</v>
      </c>
      <c r="BF475" s="201">
        <f>IF(N475="snížená",J475,0)</f>
        <v>0</v>
      </c>
      <c r="BG475" s="201">
        <f>IF(N475="zákl. přenesená",J475,0)</f>
        <v>0</v>
      </c>
      <c r="BH475" s="201">
        <f>IF(N475="sníž. přenesená",J475,0)</f>
        <v>0</v>
      </c>
      <c r="BI475" s="201">
        <f>IF(N475="nulová",J475,0)</f>
        <v>0</v>
      </c>
      <c r="BJ475" s="18" t="s">
        <v>81</v>
      </c>
      <c r="BK475" s="201">
        <f>ROUND(I475*H475,2)</f>
        <v>0</v>
      </c>
      <c r="BL475" s="18" t="s">
        <v>178</v>
      </c>
      <c r="BM475" s="200" t="s">
        <v>801</v>
      </c>
    </row>
    <row r="476" spans="1:65" s="13" customFormat="1">
      <c r="B476" s="202"/>
      <c r="C476" s="203"/>
      <c r="D476" s="204" t="s">
        <v>180</v>
      </c>
      <c r="E476" s="205" t="s">
        <v>21</v>
      </c>
      <c r="F476" s="206" t="s">
        <v>797</v>
      </c>
      <c r="G476" s="203"/>
      <c r="H476" s="207">
        <v>1672.61</v>
      </c>
      <c r="I476" s="208"/>
      <c r="J476" s="203"/>
      <c r="K476" s="203"/>
      <c r="L476" s="209"/>
      <c r="M476" s="210"/>
      <c r="N476" s="211"/>
      <c r="O476" s="211"/>
      <c r="P476" s="211"/>
      <c r="Q476" s="211"/>
      <c r="R476" s="211"/>
      <c r="S476" s="211"/>
      <c r="T476" s="212"/>
      <c r="AT476" s="213" t="s">
        <v>180</v>
      </c>
      <c r="AU476" s="213" t="s">
        <v>83</v>
      </c>
      <c r="AV476" s="13" t="s">
        <v>83</v>
      </c>
      <c r="AW476" s="13" t="s">
        <v>34</v>
      </c>
      <c r="AX476" s="13" t="s">
        <v>73</v>
      </c>
      <c r="AY476" s="213" t="s">
        <v>172</v>
      </c>
    </row>
    <row r="477" spans="1:65" s="14" customFormat="1">
      <c r="B477" s="214"/>
      <c r="C477" s="215"/>
      <c r="D477" s="204" t="s">
        <v>180</v>
      </c>
      <c r="E477" s="216" t="s">
        <v>21</v>
      </c>
      <c r="F477" s="217" t="s">
        <v>182</v>
      </c>
      <c r="G477" s="215"/>
      <c r="H477" s="218">
        <v>1672.61</v>
      </c>
      <c r="I477" s="219"/>
      <c r="J477" s="215"/>
      <c r="K477" s="215"/>
      <c r="L477" s="220"/>
      <c r="M477" s="221"/>
      <c r="N477" s="222"/>
      <c r="O477" s="222"/>
      <c r="P477" s="222"/>
      <c r="Q477" s="222"/>
      <c r="R477" s="222"/>
      <c r="S477" s="222"/>
      <c r="T477" s="223"/>
      <c r="AT477" s="224" t="s">
        <v>180</v>
      </c>
      <c r="AU477" s="224" t="s">
        <v>83</v>
      </c>
      <c r="AV477" s="14" t="s">
        <v>178</v>
      </c>
      <c r="AW477" s="14" t="s">
        <v>34</v>
      </c>
      <c r="AX477" s="14" t="s">
        <v>81</v>
      </c>
      <c r="AY477" s="224" t="s">
        <v>172</v>
      </c>
    </row>
    <row r="478" spans="1:65" s="2" customFormat="1" ht="16.5" customHeight="1">
      <c r="A478" s="35"/>
      <c r="B478" s="36"/>
      <c r="C478" s="189" t="s">
        <v>802</v>
      </c>
      <c r="D478" s="189" t="s">
        <v>174</v>
      </c>
      <c r="E478" s="190" t="s">
        <v>803</v>
      </c>
      <c r="F478" s="191" t="s">
        <v>804</v>
      </c>
      <c r="G478" s="192" t="s">
        <v>217</v>
      </c>
      <c r="H478" s="193">
        <v>4</v>
      </c>
      <c r="I478" s="194"/>
      <c r="J478" s="195">
        <f>ROUND(I478*H478,2)</f>
        <v>0</v>
      </c>
      <c r="K478" s="191" t="s">
        <v>177</v>
      </c>
      <c r="L478" s="40"/>
      <c r="M478" s="196" t="s">
        <v>21</v>
      </c>
      <c r="N478" s="197" t="s">
        <v>44</v>
      </c>
      <c r="O478" s="65"/>
      <c r="P478" s="198">
        <f>O478*H478</f>
        <v>0</v>
      </c>
      <c r="Q478" s="198">
        <v>0.46009</v>
      </c>
      <c r="R478" s="198">
        <f>Q478*H478</f>
        <v>1.84036</v>
      </c>
      <c r="S478" s="198">
        <v>0</v>
      </c>
      <c r="T478" s="199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200" t="s">
        <v>178</v>
      </c>
      <c r="AT478" s="200" t="s">
        <v>174</v>
      </c>
      <c r="AU478" s="200" t="s">
        <v>83</v>
      </c>
      <c r="AY478" s="18" t="s">
        <v>172</v>
      </c>
      <c r="BE478" s="201">
        <f>IF(N478="základní",J478,0)</f>
        <v>0</v>
      </c>
      <c r="BF478" s="201">
        <f>IF(N478="snížená",J478,0)</f>
        <v>0</v>
      </c>
      <c r="BG478" s="201">
        <f>IF(N478="zákl. přenesená",J478,0)</f>
        <v>0</v>
      </c>
      <c r="BH478" s="201">
        <f>IF(N478="sníž. přenesená",J478,0)</f>
        <v>0</v>
      </c>
      <c r="BI478" s="201">
        <f>IF(N478="nulová",J478,0)</f>
        <v>0</v>
      </c>
      <c r="BJ478" s="18" t="s">
        <v>81</v>
      </c>
      <c r="BK478" s="201">
        <f>ROUND(I478*H478,2)</f>
        <v>0</v>
      </c>
      <c r="BL478" s="18" t="s">
        <v>178</v>
      </c>
      <c r="BM478" s="200" t="s">
        <v>805</v>
      </c>
    </row>
    <row r="479" spans="1:65" s="13" customFormat="1">
      <c r="B479" s="202"/>
      <c r="C479" s="203"/>
      <c r="D479" s="204" t="s">
        <v>180</v>
      </c>
      <c r="E479" s="205" t="s">
        <v>21</v>
      </c>
      <c r="F479" s="206" t="s">
        <v>178</v>
      </c>
      <c r="G479" s="203"/>
      <c r="H479" s="207">
        <v>4</v>
      </c>
      <c r="I479" s="208"/>
      <c r="J479" s="203"/>
      <c r="K479" s="203"/>
      <c r="L479" s="209"/>
      <c r="M479" s="210"/>
      <c r="N479" s="211"/>
      <c r="O479" s="211"/>
      <c r="P479" s="211"/>
      <c r="Q479" s="211"/>
      <c r="R479" s="211"/>
      <c r="S479" s="211"/>
      <c r="T479" s="212"/>
      <c r="AT479" s="213" t="s">
        <v>180</v>
      </c>
      <c r="AU479" s="213" t="s">
        <v>83</v>
      </c>
      <c r="AV479" s="13" t="s">
        <v>83</v>
      </c>
      <c r="AW479" s="13" t="s">
        <v>34</v>
      </c>
      <c r="AX479" s="13" t="s">
        <v>73</v>
      </c>
      <c r="AY479" s="213" t="s">
        <v>172</v>
      </c>
    </row>
    <row r="480" spans="1:65" s="14" customFormat="1">
      <c r="B480" s="214"/>
      <c r="C480" s="215"/>
      <c r="D480" s="204" t="s">
        <v>180</v>
      </c>
      <c r="E480" s="216" t="s">
        <v>21</v>
      </c>
      <c r="F480" s="217" t="s">
        <v>182</v>
      </c>
      <c r="G480" s="215"/>
      <c r="H480" s="218">
        <v>4</v>
      </c>
      <c r="I480" s="219"/>
      <c r="J480" s="215"/>
      <c r="K480" s="215"/>
      <c r="L480" s="220"/>
      <c r="M480" s="221"/>
      <c r="N480" s="222"/>
      <c r="O480" s="222"/>
      <c r="P480" s="222"/>
      <c r="Q480" s="222"/>
      <c r="R480" s="222"/>
      <c r="S480" s="222"/>
      <c r="T480" s="223"/>
      <c r="AT480" s="224" t="s">
        <v>180</v>
      </c>
      <c r="AU480" s="224" t="s">
        <v>83</v>
      </c>
      <c r="AV480" s="14" t="s">
        <v>178</v>
      </c>
      <c r="AW480" s="14" t="s">
        <v>34</v>
      </c>
      <c r="AX480" s="14" t="s">
        <v>81</v>
      </c>
      <c r="AY480" s="224" t="s">
        <v>172</v>
      </c>
    </row>
    <row r="481" spans="1:65" s="2" customFormat="1" ht="16.5" customHeight="1">
      <c r="A481" s="35"/>
      <c r="B481" s="36"/>
      <c r="C481" s="189" t="s">
        <v>806</v>
      </c>
      <c r="D481" s="189" t="s">
        <v>174</v>
      </c>
      <c r="E481" s="190" t="s">
        <v>807</v>
      </c>
      <c r="F481" s="191" t="s">
        <v>808</v>
      </c>
      <c r="G481" s="192" t="s">
        <v>217</v>
      </c>
      <c r="H481" s="193">
        <v>4</v>
      </c>
      <c r="I481" s="194"/>
      <c r="J481" s="195">
        <f>ROUND(I481*H481,2)</f>
        <v>0</v>
      </c>
      <c r="K481" s="191" t="s">
        <v>177</v>
      </c>
      <c r="L481" s="40"/>
      <c r="M481" s="196" t="s">
        <v>21</v>
      </c>
      <c r="N481" s="197" t="s">
        <v>44</v>
      </c>
      <c r="O481" s="65"/>
      <c r="P481" s="198">
        <f>O481*H481</f>
        <v>0</v>
      </c>
      <c r="Q481" s="198">
        <v>1.0189999999999999E-2</v>
      </c>
      <c r="R481" s="198">
        <f>Q481*H481</f>
        <v>4.0759999999999998E-2</v>
      </c>
      <c r="S481" s="198">
        <v>0</v>
      </c>
      <c r="T481" s="199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00" t="s">
        <v>178</v>
      </c>
      <c r="AT481" s="200" t="s">
        <v>174</v>
      </c>
      <c r="AU481" s="200" t="s">
        <v>83</v>
      </c>
      <c r="AY481" s="18" t="s">
        <v>172</v>
      </c>
      <c r="BE481" s="201">
        <f>IF(N481="základní",J481,0)</f>
        <v>0</v>
      </c>
      <c r="BF481" s="201">
        <f>IF(N481="snížená",J481,0)</f>
        <v>0</v>
      </c>
      <c r="BG481" s="201">
        <f>IF(N481="zákl. přenesená",J481,0)</f>
        <v>0</v>
      </c>
      <c r="BH481" s="201">
        <f>IF(N481="sníž. přenesená",J481,0)</f>
        <v>0</v>
      </c>
      <c r="BI481" s="201">
        <f>IF(N481="nulová",J481,0)</f>
        <v>0</v>
      </c>
      <c r="BJ481" s="18" t="s">
        <v>81</v>
      </c>
      <c r="BK481" s="201">
        <f>ROUND(I481*H481,2)</f>
        <v>0</v>
      </c>
      <c r="BL481" s="18" t="s">
        <v>178</v>
      </c>
      <c r="BM481" s="200" t="s">
        <v>809</v>
      </c>
    </row>
    <row r="482" spans="1:65" s="15" customFormat="1">
      <c r="B482" s="225"/>
      <c r="C482" s="226"/>
      <c r="D482" s="204" t="s">
        <v>180</v>
      </c>
      <c r="E482" s="227" t="s">
        <v>21</v>
      </c>
      <c r="F482" s="228" t="s">
        <v>488</v>
      </c>
      <c r="G482" s="226"/>
      <c r="H482" s="227" t="s">
        <v>21</v>
      </c>
      <c r="I482" s="229"/>
      <c r="J482" s="226"/>
      <c r="K482" s="226"/>
      <c r="L482" s="230"/>
      <c r="M482" s="231"/>
      <c r="N482" s="232"/>
      <c r="O482" s="232"/>
      <c r="P482" s="232"/>
      <c r="Q482" s="232"/>
      <c r="R482" s="232"/>
      <c r="S482" s="232"/>
      <c r="T482" s="233"/>
      <c r="AT482" s="234" t="s">
        <v>180</v>
      </c>
      <c r="AU482" s="234" t="s">
        <v>83</v>
      </c>
      <c r="AV482" s="15" t="s">
        <v>81</v>
      </c>
      <c r="AW482" s="15" t="s">
        <v>34</v>
      </c>
      <c r="AX482" s="15" t="s">
        <v>73</v>
      </c>
      <c r="AY482" s="234" t="s">
        <v>172</v>
      </c>
    </row>
    <row r="483" spans="1:65" s="13" customFormat="1">
      <c r="B483" s="202"/>
      <c r="C483" s="203"/>
      <c r="D483" s="204" t="s">
        <v>180</v>
      </c>
      <c r="E483" s="205" t="s">
        <v>21</v>
      </c>
      <c r="F483" s="206" t="s">
        <v>810</v>
      </c>
      <c r="G483" s="203"/>
      <c r="H483" s="207">
        <v>4</v>
      </c>
      <c r="I483" s="208"/>
      <c r="J483" s="203"/>
      <c r="K483" s="203"/>
      <c r="L483" s="209"/>
      <c r="M483" s="210"/>
      <c r="N483" s="211"/>
      <c r="O483" s="211"/>
      <c r="P483" s="211"/>
      <c r="Q483" s="211"/>
      <c r="R483" s="211"/>
      <c r="S483" s="211"/>
      <c r="T483" s="212"/>
      <c r="AT483" s="213" t="s">
        <v>180</v>
      </c>
      <c r="AU483" s="213" t="s">
        <v>83</v>
      </c>
      <c r="AV483" s="13" t="s">
        <v>83</v>
      </c>
      <c r="AW483" s="13" t="s">
        <v>34</v>
      </c>
      <c r="AX483" s="13" t="s">
        <v>73</v>
      </c>
      <c r="AY483" s="213" t="s">
        <v>172</v>
      </c>
    </row>
    <row r="484" spans="1:65" s="14" customFormat="1">
      <c r="B484" s="214"/>
      <c r="C484" s="215"/>
      <c r="D484" s="204" t="s">
        <v>180</v>
      </c>
      <c r="E484" s="216" t="s">
        <v>21</v>
      </c>
      <c r="F484" s="217" t="s">
        <v>182</v>
      </c>
      <c r="G484" s="215"/>
      <c r="H484" s="218">
        <v>4</v>
      </c>
      <c r="I484" s="219"/>
      <c r="J484" s="215"/>
      <c r="K484" s="215"/>
      <c r="L484" s="220"/>
      <c r="M484" s="221"/>
      <c r="N484" s="222"/>
      <c r="O484" s="222"/>
      <c r="P484" s="222"/>
      <c r="Q484" s="222"/>
      <c r="R484" s="222"/>
      <c r="S484" s="222"/>
      <c r="T484" s="223"/>
      <c r="AT484" s="224" t="s">
        <v>180</v>
      </c>
      <c r="AU484" s="224" t="s">
        <v>83</v>
      </c>
      <c r="AV484" s="14" t="s">
        <v>178</v>
      </c>
      <c r="AW484" s="14" t="s">
        <v>34</v>
      </c>
      <c r="AX484" s="14" t="s">
        <v>81</v>
      </c>
      <c r="AY484" s="224" t="s">
        <v>172</v>
      </c>
    </row>
    <row r="485" spans="1:65" s="2" customFormat="1" ht="16.5" customHeight="1">
      <c r="A485" s="35"/>
      <c r="B485" s="36"/>
      <c r="C485" s="235" t="s">
        <v>811</v>
      </c>
      <c r="D485" s="235" t="s">
        <v>416</v>
      </c>
      <c r="E485" s="236" t="s">
        <v>812</v>
      </c>
      <c r="F485" s="237" t="s">
        <v>813</v>
      </c>
      <c r="G485" s="238" t="s">
        <v>814</v>
      </c>
      <c r="H485" s="239">
        <v>3</v>
      </c>
      <c r="I485" s="240"/>
      <c r="J485" s="241">
        <f>ROUND(I485*H485,2)</f>
        <v>0</v>
      </c>
      <c r="K485" s="237" t="s">
        <v>21</v>
      </c>
      <c r="L485" s="242"/>
      <c r="M485" s="243" t="s">
        <v>21</v>
      </c>
      <c r="N485" s="244" t="s">
        <v>44</v>
      </c>
      <c r="O485" s="65"/>
      <c r="P485" s="198">
        <f>O485*H485</f>
        <v>0</v>
      </c>
      <c r="Q485" s="198">
        <v>1.415</v>
      </c>
      <c r="R485" s="198">
        <f>Q485*H485</f>
        <v>4.2450000000000001</v>
      </c>
      <c r="S485" s="198">
        <v>0</v>
      </c>
      <c r="T485" s="199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200" t="s">
        <v>214</v>
      </c>
      <c r="AT485" s="200" t="s">
        <v>416</v>
      </c>
      <c r="AU485" s="200" t="s">
        <v>83</v>
      </c>
      <c r="AY485" s="18" t="s">
        <v>172</v>
      </c>
      <c r="BE485" s="201">
        <f>IF(N485="základní",J485,0)</f>
        <v>0</v>
      </c>
      <c r="BF485" s="201">
        <f>IF(N485="snížená",J485,0)</f>
        <v>0</v>
      </c>
      <c r="BG485" s="201">
        <f>IF(N485="zákl. přenesená",J485,0)</f>
        <v>0</v>
      </c>
      <c r="BH485" s="201">
        <f>IF(N485="sníž. přenesená",J485,0)</f>
        <v>0</v>
      </c>
      <c r="BI485" s="201">
        <f>IF(N485="nulová",J485,0)</f>
        <v>0</v>
      </c>
      <c r="BJ485" s="18" t="s">
        <v>81</v>
      </c>
      <c r="BK485" s="201">
        <f>ROUND(I485*H485,2)</f>
        <v>0</v>
      </c>
      <c r="BL485" s="18" t="s">
        <v>178</v>
      </c>
      <c r="BM485" s="200" t="s">
        <v>815</v>
      </c>
    </row>
    <row r="486" spans="1:65" s="2" customFormat="1" ht="16.5" customHeight="1">
      <c r="A486" s="35"/>
      <c r="B486" s="36"/>
      <c r="C486" s="235" t="s">
        <v>816</v>
      </c>
      <c r="D486" s="235" t="s">
        <v>416</v>
      </c>
      <c r="E486" s="236" t="s">
        <v>817</v>
      </c>
      <c r="F486" s="237" t="s">
        <v>818</v>
      </c>
      <c r="G486" s="238" t="s">
        <v>814</v>
      </c>
      <c r="H486" s="239">
        <v>1</v>
      </c>
      <c r="I486" s="240"/>
      <c r="J486" s="241">
        <f>ROUND(I486*H486,2)</f>
        <v>0</v>
      </c>
      <c r="K486" s="237" t="s">
        <v>21</v>
      </c>
      <c r="L486" s="242"/>
      <c r="M486" s="243" t="s">
        <v>21</v>
      </c>
      <c r="N486" s="244" t="s">
        <v>44</v>
      </c>
      <c r="O486" s="65"/>
      <c r="P486" s="198">
        <f>O486*H486</f>
        <v>0</v>
      </c>
      <c r="Q486" s="198">
        <v>0.36</v>
      </c>
      <c r="R486" s="198">
        <f>Q486*H486</f>
        <v>0.36</v>
      </c>
      <c r="S486" s="198">
        <v>0</v>
      </c>
      <c r="T486" s="199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200" t="s">
        <v>214</v>
      </c>
      <c r="AT486" s="200" t="s">
        <v>416</v>
      </c>
      <c r="AU486" s="200" t="s">
        <v>83</v>
      </c>
      <c r="AY486" s="18" t="s">
        <v>172</v>
      </c>
      <c r="BE486" s="201">
        <f>IF(N486="základní",J486,0)</f>
        <v>0</v>
      </c>
      <c r="BF486" s="201">
        <f>IF(N486="snížená",J486,0)</f>
        <v>0</v>
      </c>
      <c r="BG486" s="201">
        <f>IF(N486="zákl. přenesená",J486,0)</f>
        <v>0</v>
      </c>
      <c r="BH486" s="201">
        <f>IF(N486="sníž. přenesená",J486,0)</f>
        <v>0</v>
      </c>
      <c r="BI486" s="201">
        <f>IF(N486="nulová",J486,0)</f>
        <v>0</v>
      </c>
      <c r="BJ486" s="18" t="s">
        <v>81</v>
      </c>
      <c r="BK486" s="201">
        <f>ROUND(I486*H486,2)</f>
        <v>0</v>
      </c>
      <c r="BL486" s="18" t="s">
        <v>178</v>
      </c>
      <c r="BM486" s="200" t="s">
        <v>819</v>
      </c>
    </row>
    <row r="487" spans="1:65" s="2" customFormat="1" ht="16.5" customHeight="1">
      <c r="A487" s="35"/>
      <c r="B487" s="36"/>
      <c r="C487" s="189" t="s">
        <v>820</v>
      </c>
      <c r="D487" s="189" t="s">
        <v>174</v>
      </c>
      <c r="E487" s="190" t="s">
        <v>821</v>
      </c>
      <c r="F487" s="191" t="s">
        <v>822</v>
      </c>
      <c r="G487" s="192" t="s">
        <v>217</v>
      </c>
      <c r="H487" s="193">
        <v>2</v>
      </c>
      <c r="I487" s="194"/>
      <c r="J487" s="195">
        <f>ROUND(I487*H487,2)</f>
        <v>0</v>
      </c>
      <c r="K487" s="191" t="s">
        <v>177</v>
      </c>
      <c r="L487" s="40"/>
      <c r="M487" s="196" t="s">
        <v>21</v>
      </c>
      <c r="N487" s="197" t="s">
        <v>44</v>
      </c>
      <c r="O487" s="65"/>
      <c r="P487" s="198">
        <f>O487*H487</f>
        <v>0</v>
      </c>
      <c r="Q487" s="198">
        <v>3.9269999999999999E-2</v>
      </c>
      <c r="R487" s="198">
        <f>Q487*H487</f>
        <v>7.8539999999999999E-2</v>
      </c>
      <c r="S487" s="198">
        <v>0</v>
      </c>
      <c r="T487" s="199">
        <f>S487*H487</f>
        <v>0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200" t="s">
        <v>178</v>
      </c>
      <c r="AT487" s="200" t="s">
        <v>174</v>
      </c>
      <c r="AU487" s="200" t="s">
        <v>83</v>
      </c>
      <c r="AY487" s="18" t="s">
        <v>172</v>
      </c>
      <c r="BE487" s="201">
        <f>IF(N487="základní",J487,0)</f>
        <v>0</v>
      </c>
      <c r="BF487" s="201">
        <f>IF(N487="snížená",J487,0)</f>
        <v>0</v>
      </c>
      <c r="BG487" s="201">
        <f>IF(N487="zákl. přenesená",J487,0)</f>
        <v>0</v>
      </c>
      <c r="BH487" s="201">
        <f>IF(N487="sníž. přenesená",J487,0)</f>
        <v>0</v>
      </c>
      <c r="BI487" s="201">
        <f>IF(N487="nulová",J487,0)</f>
        <v>0</v>
      </c>
      <c r="BJ487" s="18" t="s">
        <v>81</v>
      </c>
      <c r="BK487" s="201">
        <f>ROUND(I487*H487,2)</f>
        <v>0</v>
      </c>
      <c r="BL487" s="18" t="s">
        <v>178</v>
      </c>
      <c r="BM487" s="200" t="s">
        <v>823</v>
      </c>
    </row>
    <row r="488" spans="1:65" s="15" customFormat="1">
      <c r="B488" s="225"/>
      <c r="C488" s="226"/>
      <c r="D488" s="204" t="s">
        <v>180</v>
      </c>
      <c r="E488" s="227" t="s">
        <v>21</v>
      </c>
      <c r="F488" s="228" t="s">
        <v>488</v>
      </c>
      <c r="G488" s="226"/>
      <c r="H488" s="227" t="s">
        <v>21</v>
      </c>
      <c r="I488" s="229"/>
      <c r="J488" s="226"/>
      <c r="K488" s="226"/>
      <c r="L488" s="230"/>
      <c r="M488" s="231"/>
      <c r="N488" s="232"/>
      <c r="O488" s="232"/>
      <c r="P488" s="232"/>
      <c r="Q488" s="232"/>
      <c r="R488" s="232"/>
      <c r="S488" s="232"/>
      <c r="T488" s="233"/>
      <c r="AT488" s="234" t="s">
        <v>180</v>
      </c>
      <c r="AU488" s="234" t="s">
        <v>83</v>
      </c>
      <c r="AV488" s="15" t="s">
        <v>81</v>
      </c>
      <c r="AW488" s="15" t="s">
        <v>34</v>
      </c>
      <c r="AX488" s="15" t="s">
        <v>73</v>
      </c>
      <c r="AY488" s="234" t="s">
        <v>172</v>
      </c>
    </row>
    <row r="489" spans="1:65" s="13" customFormat="1">
      <c r="B489" s="202"/>
      <c r="C489" s="203"/>
      <c r="D489" s="204" t="s">
        <v>180</v>
      </c>
      <c r="E489" s="205" t="s">
        <v>21</v>
      </c>
      <c r="F489" s="206" t="s">
        <v>83</v>
      </c>
      <c r="G489" s="203"/>
      <c r="H489" s="207">
        <v>2</v>
      </c>
      <c r="I489" s="208"/>
      <c r="J489" s="203"/>
      <c r="K489" s="203"/>
      <c r="L489" s="209"/>
      <c r="M489" s="210"/>
      <c r="N489" s="211"/>
      <c r="O489" s="211"/>
      <c r="P489" s="211"/>
      <c r="Q489" s="211"/>
      <c r="R489" s="211"/>
      <c r="S489" s="211"/>
      <c r="T489" s="212"/>
      <c r="AT489" s="213" t="s">
        <v>180</v>
      </c>
      <c r="AU489" s="213" t="s">
        <v>83</v>
      </c>
      <c r="AV489" s="13" t="s">
        <v>83</v>
      </c>
      <c r="AW489" s="13" t="s">
        <v>34</v>
      </c>
      <c r="AX489" s="13" t="s">
        <v>73</v>
      </c>
      <c r="AY489" s="213" t="s">
        <v>172</v>
      </c>
    </row>
    <row r="490" spans="1:65" s="14" customFormat="1">
      <c r="B490" s="214"/>
      <c r="C490" s="215"/>
      <c r="D490" s="204" t="s">
        <v>180</v>
      </c>
      <c r="E490" s="216" t="s">
        <v>21</v>
      </c>
      <c r="F490" s="217" t="s">
        <v>182</v>
      </c>
      <c r="G490" s="215"/>
      <c r="H490" s="218">
        <v>2</v>
      </c>
      <c r="I490" s="219"/>
      <c r="J490" s="215"/>
      <c r="K490" s="215"/>
      <c r="L490" s="220"/>
      <c r="M490" s="221"/>
      <c r="N490" s="222"/>
      <c r="O490" s="222"/>
      <c r="P490" s="222"/>
      <c r="Q490" s="222"/>
      <c r="R490" s="222"/>
      <c r="S490" s="222"/>
      <c r="T490" s="223"/>
      <c r="AT490" s="224" t="s">
        <v>180</v>
      </c>
      <c r="AU490" s="224" t="s">
        <v>83</v>
      </c>
      <c r="AV490" s="14" t="s">
        <v>178</v>
      </c>
      <c r="AW490" s="14" t="s">
        <v>34</v>
      </c>
      <c r="AX490" s="14" t="s">
        <v>81</v>
      </c>
      <c r="AY490" s="224" t="s">
        <v>172</v>
      </c>
    </row>
    <row r="491" spans="1:65" s="2" customFormat="1" ht="16.5" customHeight="1">
      <c r="A491" s="35"/>
      <c r="B491" s="36"/>
      <c r="C491" s="235" t="s">
        <v>824</v>
      </c>
      <c r="D491" s="235" t="s">
        <v>416</v>
      </c>
      <c r="E491" s="236" t="s">
        <v>825</v>
      </c>
      <c r="F491" s="237" t="s">
        <v>826</v>
      </c>
      <c r="G491" s="238" t="s">
        <v>814</v>
      </c>
      <c r="H491" s="239">
        <v>2</v>
      </c>
      <c r="I491" s="240"/>
      <c r="J491" s="241">
        <f>ROUND(I491*H491,2)</f>
        <v>0</v>
      </c>
      <c r="K491" s="237" t="s">
        <v>21</v>
      </c>
      <c r="L491" s="242"/>
      <c r="M491" s="243" t="s">
        <v>21</v>
      </c>
      <c r="N491" s="244" t="s">
        <v>44</v>
      </c>
      <c r="O491" s="65"/>
      <c r="P491" s="198">
        <f>O491*H491</f>
        <v>0</v>
      </c>
      <c r="Q491" s="198">
        <v>0.65</v>
      </c>
      <c r="R491" s="198">
        <f>Q491*H491</f>
        <v>1.3</v>
      </c>
      <c r="S491" s="198">
        <v>0</v>
      </c>
      <c r="T491" s="199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00" t="s">
        <v>214</v>
      </c>
      <c r="AT491" s="200" t="s">
        <v>416</v>
      </c>
      <c r="AU491" s="200" t="s">
        <v>83</v>
      </c>
      <c r="AY491" s="18" t="s">
        <v>172</v>
      </c>
      <c r="BE491" s="201">
        <f>IF(N491="základní",J491,0)</f>
        <v>0</v>
      </c>
      <c r="BF491" s="201">
        <f>IF(N491="snížená",J491,0)</f>
        <v>0</v>
      </c>
      <c r="BG491" s="201">
        <f>IF(N491="zákl. přenesená",J491,0)</f>
        <v>0</v>
      </c>
      <c r="BH491" s="201">
        <f>IF(N491="sníž. přenesená",J491,0)</f>
        <v>0</v>
      </c>
      <c r="BI491" s="201">
        <f>IF(N491="nulová",J491,0)</f>
        <v>0</v>
      </c>
      <c r="BJ491" s="18" t="s">
        <v>81</v>
      </c>
      <c r="BK491" s="201">
        <f>ROUND(I491*H491,2)</f>
        <v>0</v>
      </c>
      <c r="BL491" s="18" t="s">
        <v>178</v>
      </c>
      <c r="BM491" s="200" t="s">
        <v>827</v>
      </c>
    </row>
    <row r="492" spans="1:65" s="2" customFormat="1" ht="16.5" customHeight="1">
      <c r="A492" s="35"/>
      <c r="B492" s="36"/>
      <c r="C492" s="235" t="s">
        <v>828</v>
      </c>
      <c r="D492" s="235" t="s">
        <v>416</v>
      </c>
      <c r="E492" s="236" t="s">
        <v>829</v>
      </c>
      <c r="F492" s="237" t="s">
        <v>830</v>
      </c>
      <c r="G492" s="238" t="s">
        <v>814</v>
      </c>
      <c r="H492" s="239">
        <v>6</v>
      </c>
      <c r="I492" s="240"/>
      <c r="J492" s="241">
        <f>ROUND(I492*H492,2)</f>
        <v>0</v>
      </c>
      <c r="K492" s="237" t="s">
        <v>21</v>
      </c>
      <c r="L492" s="242"/>
      <c r="M492" s="243" t="s">
        <v>21</v>
      </c>
      <c r="N492" s="244" t="s">
        <v>44</v>
      </c>
      <c r="O492" s="65"/>
      <c r="P492" s="198">
        <f>O492*H492</f>
        <v>0</v>
      </c>
      <c r="Q492" s="198">
        <v>0</v>
      </c>
      <c r="R492" s="198">
        <f>Q492*H492</f>
        <v>0</v>
      </c>
      <c r="S492" s="198">
        <v>0</v>
      </c>
      <c r="T492" s="199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200" t="s">
        <v>214</v>
      </c>
      <c r="AT492" s="200" t="s">
        <v>416</v>
      </c>
      <c r="AU492" s="200" t="s">
        <v>83</v>
      </c>
      <c r="AY492" s="18" t="s">
        <v>172</v>
      </c>
      <c r="BE492" s="201">
        <f>IF(N492="základní",J492,0)</f>
        <v>0</v>
      </c>
      <c r="BF492" s="201">
        <f>IF(N492="snížená",J492,0)</f>
        <v>0</v>
      </c>
      <c r="BG492" s="201">
        <f>IF(N492="zákl. přenesená",J492,0)</f>
        <v>0</v>
      </c>
      <c r="BH492" s="201">
        <f>IF(N492="sníž. přenesená",J492,0)</f>
        <v>0</v>
      </c>
      <c r="BI492" s="201">
        <f>IF(N492="nulová",J492,0)</f>
        <v>0</v>
      </c>
      <c r="BJ492" s="18" t="s">
        <v>81</v>
      </c>
      <c r="BK492" s="201">
        <f>ROUND(I492*H492,2)</f>
        <v>0</v>
      </c>
      <c r="BL492" s="18" t="s">
        <v>178</v>
      </c>
      <c r="BM492" s="200" t="s">
        <v>831</v>
      </c>
    </row>
    <row r="493" spans="1:65" s="2" customFormat="1" ht="16.5" customHeight="1">
      <c r="A493" s="35"/>
      <c r="B493" s="36"/>
      <c r="C493" s="189" t="s">
        <v>832</v>
      </c>
      <c r="D493" s="189" t="s">
        <v>174</v>
      </c>
      <c r="E493" s="190" t="s">
        <v>833</v>
      </c>
      <c r="F493" s="191" t="s">
        <v>834</v>
      </c>
      <c r="G493" s="192" t="s">
        <v>217</v>
      </c>
      <c r="H493" s="193">
        <v>2</v>
      </c>
      <c r="I493" s="194"/>
      <c r="J493" s="195">
        <f>ROUND(I493*H493,2)</f>
        <v>0</v>
      </c>
      <c r="K493" s="191" t="s">
        <v>177</v>
      </c>
      <c r="L493" s="40"/>
      <c r="M493" s="196" t="s">
        <v>21</v>
      </c>
      <c r="N493" s="197" t="s">
        <v>44</v>
      </c>
      <c r="O493" s="65"/>
      <c r="P493" s="198">
        <f>O493*H493</f>
        <v>0</v>
      </c>
      <c r="Q493" s="198">
        <v>2.8539999999999999E-2</v>
      </c>
      <c r="R493" s="198">
        <f>Q493*H493</f>
        <v>5.7079999999999999E-2</v>
      </c>
      <c r="S493" s="198">
        <v>0</v>
      </c>
      <c r="T493" s="199">
        <f>S493*H493</f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200" t="s">
        <v>178</v>
      </c>
      <c r="AT493" s="200" t="s">
        <v>174</v>
      </c>
      <c r="AU493" s="200" t="s">
        <v>83</v>
      </c>
      <c r="AY493" s="18" t="s">
        <v>172</v>
      </c>
      <c r="BE493" s="201">
        <f>IF(N493="základní",J493,0)</f>
        <v>0</v>
      </c>
      <c r="BF493" s="201">
        <f>IF(N493="snížená",J493,0)</f>
        <v>0</v>
      </c>
      <c r="BG493" s="201">
        <f>IF(N493="zákl. přenesená",J493,0)</f>
        <v>0</v>
      </c>
      <c r="BH493" s="201">
        <f>IF(N493="sníž. přenesená",J493,0)</f>
        <v>0</v>
      </c>
      <c r="BI493" s="201">
        <f>IF(N493="nulová",J493,0)</f>
        <v>0</v>
      </c>
      <c r="BJ493" s="18" t="s">
        <v>81</v>
      </c>
      <c r="BK493" s="201">
        <f>ROUND(I493*H493,2)</f>
        <v>0</v>
      </c>
      <c r="BL493" s="18" t="s">
        <v>178</v>
      </c>
      <c r="BM493" s="200" t="s">
        <v>835</v>
      </c>
    </row>
    <row r="494" spans="1:65" s="15" customFormat="1">
      <c r="B494" s="225"/>
      <c r="C494" s="226"/>
      <c r="D494" s="204" t="s">
        <v>180</v>
      </c>
      <c r="E494" s="227" t="s">
        <v>21</v>
      </c>
      <c r="F494" s="228" t="s">
        <v>488</v>
      </c>
      <c r="G494" s="226"/>
      <c r="H494" s="227" t="s">
        <v>21</v>
      </c>
      <c r="I494" s="229"/>
      <c r="J494" s="226"/>
      <c r="K494" s="226"/>
      <c r="L494" s="230"/>
      <c r="M494" s="231"/>
      <c r="N494" s="232"/>
      <c r="O494" s="232"/>
      <c r="P494" s="232"/>
      <c r="Q494" s="232"/>
      <c r="R494" s="232"/>
      <c r="S494" s="232"/>
      <c r="T494" s="233"/>
      <c r="AT494" s="234" t="s">
        <v>180</v>
      </c>
      <c r="AU494" s="234" t="s">
        <v>83</v>
      </c>
      <c r="AV494" s="15" t="s">
        <v>81</v>
      </c>
      <c r="AW494" s="15" t="s">
        <v>34</v>
      </c>
      <c r="AX494" s="15" t="s">
        <v>73</v>
      </c>
      <c r="AY494" s="234" t="s">
        <v>172</v>
      </c>
    </row>
    <row r="495" spans="1:65" s="13" customFormat="1">
      <c r="B495" s="202"/>
      <c r="C495" s="203"/>
      <c r="D495" s="204" t="s">
        <v>180</v>
      </c>
      <c r="E495" s="205" t="s">
        <v>21</v>
      </c>
      <c r="F495" s="206" t="s">
        <v>83</v>
      </c>
      <c r="G495" s="203"/>
      <c r="H495" s="207">
        <v>2</v>
      </c>
      <c r="I495" s="208"/>
      <c r="J495" s="203"/>
      <c r="K495" s="203"/>
      <c r="L495" s="209"/>
      <c r="M495" s="210"/>
      <c r="N495" s="211"/>
      <c r="O495" s="211"/>
      <c r="P495" s="211"/>
      <c r="Q495" s="211"/>
      <c r="R495" s="211"/>
      <c r="S495" s="211"/>
      <c r="T495" s="212"/>
      <c r="AT495" s="213" t="s">
        <v>180</v>
      </c>
      <c r="AU495" s="213" t="s">
        <v>83</v>
      </c>
      <c r="AV495" s="13" t="s">
        <v>83</v>
      </c>
      <c r="AW495" s="13" t="s">
        <v>34</v>
      </c>
      <c r="AX495" s="13" t="s">
        <v>73</v>
      </c>
      <c r="AY495" s="213" t="s">
        <v>172</v>
      </c>
    </row>
    <row r="496" spans="1:65" s="14" customFormat="1">
      <c r="B496" s="214"/>
      <c r="C496" s="215"/>
      <c r="D496" s="204" t="s">
        <v>180</v>
      </c>
      <c r="E496" s="216" t="s">
        <v>21</v>
      </c>
      <c r="F496" s="217" t="s">
        <v>182</v>
      </c>
      <c r="G496" s="215"/>
      <c r="H496" s="218">
        <v>2</v>
      </c>
      <c r="I496" s="219"/>
      <c r="J496" s="215"/>
      <c r="K496" s="215"/>
      <c r="L496" s="220"/>
      <c r="M496" s="221"/>
      <c r="N496" s="222"/>
      <c r="O496" s="222"/>
      <c r="P496" s="222"/>
      <c r="Q496" s="222"/>
      <c r="R496" s="222"/>
      <c r="S496" s="222"/>
      <c r="T496" s="223"/>
      <c r="AT496" s="224" t="s">
        <v>180</v>
      </c>
      <c r="AU496" s="224" t="s">
        <v>83</v>
      </c>
      <c r="AV496" s="14" t="s">
        <v>178</v>
      </c>
      <c r="AW496" s="14" t="s">
        <v>34</v>
      </c>
      <c r="AX496" s="14" t="s">
        <v>81</v>
      </c>
      <c r="AY496" s="224" t="s">
        <v>172</v>
      </c>
    </row>
    <row r="497" spans="1:65" s="2" customFormat="1" ht="16.5" customHeight="1">
      <c r="A497" s="35"/>
      <c r="B497" s="36"/>
      <c r="C497" s="235" t="s">
        <v>836</v>
      </c>
      <c r="D497" s="235" t="s">
        <v>416</v>
      </c>
      <c r="E497" s="236" t="s">
        <v>837</v>
      </c>
      <c r="F497" s="237" t="s">
        <v>838</v>
      </c>
      <c r="G497" s="238" t="s">
        <v>814</v>
      </c>
      <c r="H497" s="239">
        <v>2</v>
      </c>
      <c r="I497" s="240"/>
      <c r="J497" s="241">
        <f>ROUND(I497*H497,2)</f>
        <v>0</v>
      </c>
      <c r="K497" s="237" t="s">
        <v>21</v>
      </c>
      <c r="L497" s="242"/>
      <c r="M497" s="243" t="s">
        <v>21</v>
      </c>
      <c r="N497" s="244" t="s">
        <v>44</v>
      </c>
      <c r="O497" s="65"/>
      <c r="P497" s="198">
        <f>O497*H497</f>
        <v>0</v>
      </c>
      <c r="Q497" s="198">
        <v>6.89</v>
      </c>
      <c r="R497" s="198">
        <f>Q497*H497</f>
        <v>13.78</v>
      </c>
      <c r="S497" s="198">
        <v>0</v>
      </c>
      <c r="T497" s="199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200" t="s">
        <v>214</v>
      </c>
      <c r="AT497" s="200" t="s">
        <v>416</v>
      </c>
      <c r="AU497" s="200" t="s">
        <v>83</v>
      </c>
      <c r="AY497" s="18" t="s">
        <v>172</v>
      </c>
      <c r="BE497" s="201">
        <f>IF(N497="základní",J497,0)</f>
        <v>0</v>
      </c>
      <c r="BF497" s="201">
        <f>IF(N497="snížená",J497,0)</f>
        <v>0</v>
      </c>
      <c r="BG497" s="201">
        <f>IF(N497="zákl. přenesená",J497,0)</f>
        <v>0</v>
      </c>
      <c r="BH497" s="201">
        <f>IF(N497="sníž. přenesená",J497,0)</f>
        <v>0</v>
      </c>
      <c r="BI497" s="201">
        <f>IF(N497="nulová",J497,0)</f>
        <v>0</v>
      </c>
      <c r="BJ497" s="18" t="s">
        <v>81</v>
      </c>
      <c r="BK497" s="201">
        <f>ROUND(I497*H497,2)</f>
        <v>0</v>
      </c>
      <c r="BL497" s="18" t="s">
        <v>178</v>
      </c>
      <c r="BM497" s="200" t="s">
        <v>839</v>
      </c>
    </row>
    <row r="498" spans="1:65" s="2" customFormat="1" ht="16.5" customHeight="1">
      <c r="A498" s="35"/>
      <c r="B498" s="36"/>
      <c r="C498" s="189" t="s">
        <v>840</v>
      </c>
      <c r="D498" s="189" t="s">
        <v>174</v>
      </c>
      <c r="E498" s="190" t="s">
        <v>841</v>
      </c>
      <c r="F498" s="191" t="s">
        <v>842</v>
      </c>
      <c r="G498" s="192" t="s">
        <v>217</v>
      </c>
      <c r="H498" s="193">
        <v>2</v>
      </c>
      <c r="I498" s="194"/>
      <c r="J498" s="195">
        <f>ROUND(I498*H498,2)</f>
        <v>0</v>
      </c>
      <c r="K498" s="191" t="s">
        <v>177</v>
      </c>
      <c r="L498" s="40"/>
      <c r="M498" s="196" t="s">
        <v>21</v>
      </c>
      <c r="N498" s="197" t="s">
        <v>44</v>
      </c>
      <c r="O498" s="65"/>
      <c r="P498" s="198">
        <f>O498*H498</f>
        <v>0</v>
      </c>
      <c r="Q498" s="198">
        <v>0.21734000000000001</v>
      </c>
      <c r="R498" s="198">
        <f>Q498*H498</f>
        <v>0.43468000000000001</v>
      </c>
      <c r="S498" s="198">
        <v>0</v>
      </c>
      <c r="T498" s="199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200" t="s">
        <v>178</v>
      </c>
      <c r="AT498" s="200" t="s">
        <v>174</v>
      </c>
      <c r="AU498" s="200" t="s">
        <v>83</v>
      </c>
      <c r="AY498" s="18" t="s">
        <v>172</v>
      </c>
      <c r="BE498" s="201">
        <f>IF(N498="základní",J498,0)</f>
        <v>0</v>
      </c>
      <c r="BF498" s="201">
        <f>IF(N498="snížená",J498,0)</f>
        <v>0</v>
      </c>
      <c r="BG498" s="201">
        <f>IF(N498="zákl. přenesená",J498,0)</f>
        <v>0</v>
      </c>
      <c r="BH498" s="201">
        <f>IF(N498="sníž. přenesená",J498,0)</f>
        <v>0</v>
      </c>
      <c r="BI498" s="201">
        <f>IF(N498="nulová",J498,0)</f>
        <v>0</v>
      </c>
      <c r="BJ498" s="18" t="s">
        <v>81</v>
      </c>
      <c r="BK498" s="201">
        <f>ROUND(I498*H498,2)</f>
        <v>0</v>
      </c>
      <c r="BL498" s="18" t="s">
        <v>178</v>
      </c>
      <c r="BM498" s="200" t="s">
        <v>843</v>
      </c>
    </row>
    <row r="499" spans="1:65" s="15" customFormat="1">
      <c r="B499" s="225"/>
      <c r="C499" s="226"/>
      <c r="D499" s="204" t="s">
        <v>180</v>
      </c>
      <c r="E499" s="227" t="s">
        <v>21</v>
      </c>
      <c r="F499" s="228" t="s">
        <v>488</v>
      </c>
      <c r="G499" s="226"/>
      <c r="H499" s="227" t="s">
        <v>21</v>
      </c>
      <c r="I499" s="229"/>
      <c r="J499" s="226"/>
      <c r="K499" s="226"/>
      <c r="L499" s="230"/>
      <c r="M499" s="231"/>
      <c r="N499" s="232"/>
      <c r="O499" s="232"/>
      <c r="P499" s="232"/>
      <c r="Q499" s="232"/>
      <c r="R499" s="232"/>
      <c r="S499" s="232"/>
      <c r="T499" s="233"/>
      <c r="AT499" s="234" t="s">
        <v>180</v>
      </c>
      <c r="AU499" s="234" t="s">
        <v>83</v>
      </c>
      <c r="AV499" s="15" t="s">
        <v>81</v>
      </c>
      <c r="AW499" s="15" t="s">
        <v>34</v>
      </c>
      <c r="AX499" s="15" t="s">
        <v>73</v>
      </c>
      <c r="AY499" s="234" t="s">
        <v>172</v>
      </c>
    </row>
    <row r="500" spans="1:65" s="13" customFormat="1">
      <c r="B500" s="202"/>
      <c r="C500" s="203"/>
      <c r="D500" s="204" t="s">
        <v>180</v>
      </c>
      <c r="E500" s="205" t="s">
        <v>21</v>
      </c>
      <c r="F500" s="206" t="s">
        <v>83</v>
      </c>
      <c r="G500" s="203"/>
      <c r="H500" s="207">
        <v>2</v>
      </c>
      <c r="I500" s="208"/>
      <c r="J500" s="203"/>
      <c r="K500" s="203"/>
      <c r="L500" s="209"/>
      <c r="M500" s="210"/>
      <c r="N500" s="211"/>
      <c r="O500" s="211"/>
      <c r="P500" s="211"/>
      <c r="Q500" s="211"/>
      <c r="R500" s="211"/>
      <c r="S500" s="211"/>
      <c r="T500" s="212"/>
      <c r="AT500" s="213" t="s">
        <v>180</v>
      </c>
      <c r="AU500" s="213" t="s">
        <v>83</v>
      </c>
      <c r="AV500" s="13" t="s">
        <v>83</v>
      </c>
      <c r="AW500" s="13" t="s">
        <v>34</v>
      </c>
      <c r="AX500" s="13" t="s">
        <v>73</v>
      </c>
      <c r="AY500" s="213" t="s">
        <v>172</v>
      </c>
    </row>
    <row r="501" spans="1:65" s="14" customFormat="1">
      <c r="B501" s="214"/>
      <c r="C501" s="215"/>
      <c r="D501" s="204" t="s">
        <v>180</v>
      </c>
      <c r="E501" s="216" t="s">
        <v>21</v>
      </c>
      <c r="F501" s="217" t="s">
        <v>182</v>
      </c>
      <c r="G501" s="215"/>
      <c r="H501" s="218">
        <v>2</v>
      </c>
      <c r="I501" s="219"/>
      <c r="J501" s="215"/>
      <c r="K501" s="215"/>
      <c r="L501" s="220"/>
      <c r="M501" s="221"/>
      <c r="N501" s="222"/>
      <c r="O501" s="222"/>
      <c r="P501" s="222"/>
      <c r="Q501" s="222"/>
      <c r="R501" s="222"/>
      <c r="S501" s="222"/>
      <c r="T501" s="223"/>
      <c r="AT501" s="224" t="s">
        <v>180</v>
      </c>
      <c r="AU501" s="224" t="s">
        <v>83</v>
      </c>
      <c r="AV501" s="14" t="s">
        <v>178</v>
      </c>
      <c r="AW501" s="14" t="s">
        <v>34</v>
      </c>
      <c r="AX501" s="14" t="s">
        <v>81</v>
      </c>
      <c r="AY501" s="224" t="s">
        <v>172</v>
      </c>
    </row>
    <row r="502" spans="1:65" s="2" customFormat="1" ht="16.5" customHeight="1">
      <c r="A502" s="35"/>
      <c r="B502" s="36"/>
      <c r="C502" s="235" t="s">
        <v>844</v>
      </c>
      <c r="D502" s="235" t="s">
        <v>416</v>
      </c>
      <c r="E502" s="236" t="s">
        <v>845</v>
      </c>
      <c r="F502" s="237" t="s">
        <v>846</v>
      </c>
      <c r="G502" s="238" t="s">
        <v>217</v>
      </c>
      <c r="H502" s="239">
        <v>2</v>
      </c>
      <c r="I502" s="240"/>
      <c r="J502" s="241">
        <f>ROUND(I502*H502,2)</f>
        <v>0</v>
      </c>
      <c r="K502" s="237" t="s">
        <v>177</v>
      </c>
      <c r="L502" s="242"/>
      <c r="M502" s="243" t="s">
        <v>21</v>
      </c>
      <c r="N502" s="244" t="s">
        <v>44</v>
      </c>
      <c r="O502" s="65"/>
      <c r="P502" s="198">
        <f>O502*H502</f>
        <v>0</v>
      </c>
      <c r="Q502" s="198">
        <v>4.4999999999999998E-2</v>
      </c>
      <c r="R502" s="198">
        <f>Q502*H502</f>
        <v>0.09</v>
      </c>
      <c r="S502" s="198">
        <v>0</v>
      </c>
      <c r="T502" s="199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200" t="s">
        <v>214</v>
      </c>
      <c r="AT502" s="200" t="s">
        <v>416</v>
      </c>
      <c r="AU502" s="200" t="s">
        <v>83</v>
      </c>
      <c r="AY502" s="18" t="s">
        <v>172</v>
      </c>
      <c r="BE502" s="201">
        <f>IF(N502="základní",J502,0)</f>
        <v>0</v>
      </c>
      <c r="BF502" s="201">
        <f>IF(N502="snížená",J502,0)</f>
        <v>0</v>
      </c>
      <c r="BG502" s="201">
        <f>IF(N502="zákl. přenesená",J502,0)</f>
        <v>0</v>
      </c>
      <c r="BH502" s="201">
        <f>IF(N502="sníž. přenesená",J502,0)</f>
        <v>0</v>
      </c>
      <c r="BI502" s="201">
        <f>IF(N502="nulová",J502,0)</f>
        <v>0</v>
      </c>
      <c r="BJ502" s="18" t="s">
        <v>81</v>
      </c>
      <c r="BK502" s="201">
        <f>ROUND(I502*H502,2)</f>
        <v>0</v>
      </c>
      <c r="BL502" s="18" t="s">
        <v>178</v>
      </c>
      <c r="BM502" s="200" t="s">
        <v>847</v>
      </c>
    </row>
    <row r="503" spans="1:65" s="2" customFormat="1" ht="16.5" customHeight="1">
      <c r="A503" s="35"/>
      <c r="B503" s="36"/>
      <c r="C503" s="189" t="s">
        <v>848</v>
      </c>
      <c r="D503" s="189" t="s">
        <v>174</v>
      </c>
      <c r="E503" s="190" t="s">
        <v>849</v>
      </c>
      <c r="F503" s="191" t="s">
        <v>850</v>
      </c>
      <c r="G503" s="192" t="s">
        <v>217</v>
      </c>
      <c r="H503" s="193">
        <v>21</v>
      </c>
      <c r="I503" s="194"/>
      <c r="J503" s="195">
        <f>ROUND(I503*H503,2)</f>
        <v>0</v>
      </c>
      <c r="K503" s="191" t="s">
        <v>177</v>
      </c>
      <c r="L503" s="40"/>
      <c r="M503" s="196" t="s">
        <v>21</v>
      </c>
      <c r="N503" s="197" t="s">
        <v>44</v>
      </c>
      <c r="O503" s="65"/>
      <c r="P503" s="198">
        <f>O503*H503</f>
        <v>0</v>
      </c>
      <c r="Q503" s="198">
        <v>0.12303</v>
      </c>
      <c r="R503" s="198">
        <f>Q503*H503</f>
        <v>2.5836299999999999</v>
      </c>
      <c r="S503" s="198">
        <v>0</v>
      </c>
      <c r="T503" s="199">
        <f>S503*H503</f>
        <v>0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200" t="s">
        <v>178</v>
      </c>
      <c r="AT503" s="200" t="s">
        <v>174</v>
      </c>
      <c r="AU503" s="200" t="s">
        <v>83</v>
      </c>
      <c r="AY503" s="18" t="s">
        <v>172</v>
      </c>
      <c r="BE503" s="201">
        <f>IF(N503="základní",J503,0)</f>
        <v>0</v>
      </c>
      <c r="BF503" s="201">
        <f>IF(N503="snížená",J503,0)</f>
        <v>0</v>
      </c>
      <c r="BG503" s="201">
        <f>IF(N503="zákl. přenesená",J503,0)</f>
        <v>0</v>
      </c>
      <c r="BH503" s="201">
        <f>IF(N503="sníž. přenesená",J503,0)</f>
        <v>0</v>
      </c>
      <c r="BI503" s="201">
        <f>IF(N503="nulová",J503,0)</f>
        <v>0</v>
      </c>
      <c r="BJ503" s="18" t="s">
        <v>81</v>
      </c>
      <c r="BK503" s="201">
        <f>ROUND(I503*H503,2)</f>
        <v>0</v>
      </c>
      <c r="BL503" s="18" t="s">
        <v>178</v>
      </c>
      <c r="BM503" s="200" t="s">
        <v>851</v>
      </c>
    </row>
    <row r="504" spans="1:65" s="15" customFormat="1">
      <c r="B504" s="225"/>
      <c r="C504" s="226"/>
      <c r="D504" s="204" t="s">
        <v>180</v>
      </c>
      <c r="E504" s="227" t="s">
        <v>21</v>
      </c>
      <c r="F504" s="228" t="s">
        <v>470</v>
      </c>
      <c r="G504" s="226"/>
      <c r="H504" s="227" t="s">
        <v>21</v>
      </c>
      <c r="I504" s="229"/>
      <c r="J504" s="226"/>
      <c r="K504" s="226"/>
      <c r="L504" s="230"/>
      <c r="M504" s="231"/>
      <c r="N504" s="232"/>
      <c r="O504" s="232"/>
      <c r="P504" s="232"/>
      <c r="Q504" s="232"/>
      <c r="R504" s="232"/>
      <c r="S504" s="232"/>
      <c r="T504" s="233"/>
      <c r="AT504" s="234" t="s">
        <v>180</v>
      </c>
      <c r="AU504" s="234" t="s">
        <v>83</v>
      </c>
      <c r="AV504" s="15" t="s">
        <v>81</v>
      </c>
      <c r="AW504" s="15" t="s">
        <v>34</v>
      </c>
      <c r="AX504" s="15" t="s">
        <v>73</v>
      </c>
      <c r="AY504" s="234" t="s">
        <v>172</v>
      </c>
    </row>
    <row r="505" spans="1:65" s="13" customFormat="1">
      <c r="B505" s="202"/>
      <c r="C505" s="203"/>
      <c r="D505" s="204" t="s">
        <v>180</v>
      </c>
      <c r="E505" s="205" t="s">
        <v>21</v>
      </c>
      <c r="F505" s="206" t="s">
        <v>7</v>
      </c>
      <c r="G505" s="203"/>
      <c r="H505" s="207">
        <v>21</v>
      </c>
      <c r="I505" s="208"/>
      <c r="J505" s="203"/>
      <c r="K505" s="203"/>
      <c r="L505" s="209"/>
      <c r="M505" s="210"/>
      <c r="N505" s="211"/>
      <c r="O505" s="211"/>
      <c r="P505" s="211"/>
      <c r="Q505" s="211"/>
      <c r="R505" s="211"/>
      <c r="S505" s="211"/>
      <c r="T505" s="212"/>
      <c r="AT505" s="213" t="s">
        <v>180</v>
      </c>
      <c r="AU505" s="213" t="s">
        <v>83</v>
      </c>
      <c r="AV505" s="13" t="s">
        <v>83</v>
      </c>
      <c r="AW505" s="13" t="s">
        <v>34</v>
      </c>
      <c r="AX505" s="13" t="s">
        <v>73</v>
      </c>
      <c r="AY505" s="213" t="s">
        <v>172</v>
      </c>
    </row>
    <row r="506" spans="1:65" s="14" customFormat="1">
      <c r="B506" s="214"/>
      <c r="C506" s="215"/>
      <c r="D506" s="204" t="s">
        <v>180</v>
      </c>
      <c r="E506" s="216" t="s">
        <v>21</v>
      </c>
      <c r="F506" s="217" t="s">
        <v>182</v>
      </c>
      <c r="G506" s="215"/>
      <c r="H506" s="218">
        <v>21</v>
      </c>
      <c r="I506" s="219"/>
      <c r="J506" s="215"/>
      <c r="K506" s="215"/>
      <c r="L506" s="220"/>
      <c r="M506" s="221"/>
      <c r="N506" s="222"/>
      <c r="O506" s="222"/>
      <c r="P506" s="222"/>
      <c r="Q506" s="222"/>
      <c r="R506" s="222"/>
      <c r="S506" s="222"/>
      <c r="T506" s="223"/>
      <c r="AT506" s="224" t="s">
        <v>180</v>
      </c>
      <c r="AU506" s="224" t="s">
        <v>83</v>
      </c>
      <c r="AV506" s="14" t="s">
        <v>178</v>
      </c>
      <c r="AW506" s="14" t="s">
        <v>34</v>
      </c>
      <c r="AX506" s="14" t="s">
        <v>81</v>
      </c>
      <c r="AY506" s="224" t="s">
        <v>172</v>
      </c>
    </row>
    <row r="507" spans="1:65" s="2" customFormat="1" ht="16.5" customHeight="1">
      <c r="A507" s="35"/>
      <c r="B507" s="36"/>
      <c r="C507" s="235" t="s">
        <v>852</v>
      </c>
      <c r="D507" s="235" t="s">
        <v>416</v>
      </c>
      <c r="E507" s="236" t="s">
        <v>853</v>
      </c>
      <c r="F507" s="237" t="s">
        <v>854</v>
      </c>
      <c r="G507" s="238" t="s">
        <v>217</v>
      </c>
      <c r="H507" s="239">
        <v>21</v>
      </c>
      <c r="I507" s="240"/>
      <c r="J507" s="241">
        <f>ROUND(I507*H507,2)</f>
        <v>0</v>
      </c>
      <c r="K507" s="237" t="s">
        <v>21</v>
      </c>
      <c r="L507" s="242"/>
      <c r="M507" s="243" t="s">
        <v>21</v>
      </c>
      <c r="N507" s="244" t="s">
        <v>44</v>
      </c>
      <c r="O507" s="65"/>
      <c r="P507" s="198">
        <f>O507*H507</f>
        <v>0</v>
      </c>
      <c r="Q507" s="198">
        <v>1.2E-2</v>
      </c>
      <c r="R507" s="198">
        <f>Q507*H507</f>
        <v>0.252</v>
      </c>
      <c r="S507" s="198">
        <v>0</v>
      </c>
      <c r="T507" s="199">
        <f>S507*H507</f>
        <v>0</v>
      </c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R507" s="200" t="s">
        <v>214</v>
      </c>
      <c r="AT507" s="200" t="s">
        <v>416</v>
      </c>
      <c r="AU507" s="200" t="s">
        <v>83</v>
      </c>
      <c r="AY507" s="18" t="s">
        <v>172</v>
      </c>
      <c r="BE507" s="201">
        <f>IF(N507="základní",J507,0)</f>
        <v>0</v>
      </c>
      <c r="BF507" s="201">
        <f>IF(N507="snížená",J507,0)</f>
        <v>0</v>
      </c>
      <c r="BG507" s="201">
        <f>IF(N507="zákl. přenesená",J507,0)</f>
        <v>0</v>
      </c>
      <c r="BH507" s="201">
        <f>IF(N507="sníž. přenesená",J507,0)</f>
        <v>0</v>
      </c>
      <c r="BI507" s="201">
        <f>IF(N507="nulová",J507,0)</f>
        <v>0</v>
      </c>
      <c r="BJ507" s="18" t="s">
        <v>81</v>
      </c>
      <c r="BK507" s="201">
        <f>ROUND(I507*H507,2)</f>
        <v>0</v>
      </c>
      <c r="BL507" s="18" t="s">
        <v>178</v>
      </c>
      <c r="BM507" s="200" t="s">
        <v>855</v>
      </c>
    </row>
    <row r="508" spans="1:65" s="2" customFormat="1" ht="16.5" customHeight="1">
      <c r="A508" s="35"/>
      <c r="B508" s="36"/>
      <c r="C508" s="235" t="s">
        <v>856</v>
      </c>
      <c r="D508" s="235" t="s">
        <v>416</v>
      </c>
      <c r="E508" s="236" t="s">
        <v>857</v>
      </c>
      <c r="F508" s="237" t="s">
        <v>858</v>
      </c>
      <c r="G508" s="238" t="s">
        <v>217</v>
      </c>
      <c r="H508" s="239">
        <v>21</v>
      </c>
      <c r="I508" s="240"/>
      <c r="J508" s="241">
        <f>ROUND(I508*H508,2)</f>
        <v>0</v>
      </c>
      <c r="K508" s="237" t="s">
        <v>21</v>
      </c>
      <c r="L508" s="242"/>
      <c r="M508" s="243" t="s">
        <v>21</v>
      </c>
      <c r="N508" s="244" t="s">
        <v>44</v>
      </c>
      <c r="O508" s="65"/>
      <c r="P508" s="198">
        <f>O508*H508</f>
        <v>0</v>
      </c>
      <c r="Q508" s="198">
        <v>1E-3</v>
      </c>
      <c r="R508" s="198">
        <f>Q508*H508</f>
        <v>2.1000000000000001E-2</v>
      </c>
      <c r="S508" s="198">
        <v>0</v>
      </c>
      <c r="T508" s="199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200" t="s">
        <v>214</v>
      </c>
      <c r="AT508" s="200" t="s">
        <v>416</v>
      </c>
      <c r="AU508" s="200" t="s">
        <v>83</v>
      </c>
      <c r="AY508" s="18" t="s">
        <v>172</v>
      </c>
      <c r="BE508" s="201">
        <f>IF(N508="základní",J508,0)</f>
        <v>0</v>
      </c>
      <c r="BF508" s="201">
        <f>IF(N508="snížená",J508,0)</f>
        <v>0</v>
      </c>
      <c r="BG508" s="201">
        <f>IF(N508="zákl. přenesená",J508,0)</f>
        <v>0</v>
      </c>
      <c r="BH508" s="201">
        <f>IF(N508="sníž. přenesená",J508,0)</f>
        <v>0</v>
      </c>
      <c r="BI508" s="201">
        <f>IF(N508="nulová",J508,0)</f>
        <v>0</v>
      </c>
      <c r="BJ508" s="18" t="s">
        <v>81</v>
      </c>
      <c r="BK508" s="201">
        <f>ROUND(I508*H508,2)</f>
        <v>0</v>
      </c>
      <c r="BL508" s="18" t="s">
        <v>178</v>
      </c>
      <c r="BM508" s="200" t="s">
        <v>859</v>
      </c>
    </row>
    <row r="509" spans="1:65" s="2" customFormat="1" ht="16.5" customHeight="1">
      <c r="A509" s="35"/>
      <c r="B509" s="36"/>
      <c r="C509" s="189" t="s">
        <v>860</v>
      </c>
      <c r="D509" s="189" t="s">
        <v>174</v>
      </c>
      <c r="E509" s="190" t="s">
        <v>861</v>
      </c>
      <c r="F509" s="191" t="s">
        <v>862</v>
      </c>
      <c r="G509" s="192" t="s">
        <v>217</v>
      </c>
      <c r="H509" s="193">
        <v>5</v>
      </c>
      <c r="I509" s="194"/>
      <c r="J509" s="195">
        <f>ROUND(I509*H509,2)</f>
        <v>0</v>
      </c>
      <c r="K509" s="191" t="s">
        <v>177</v>
      </c>
      <c r="L509" s="40"/>
      <c r="M509" s="196" t="s">
        <v>21</v>
      </c>
      <c r="N509" s="197" t="s">
        <v>44</v>
      </c>
      <c r="O509" s="65"/>
      <c r="P509" s="198">
        <f>O509*H509</f>
        <v>0</v>
      </c>
      <c r="Q509" s="198">
        <v>0.32906000000000002</v>
      </c>
      <c r="R509" s="198">
        <f>Q509*H509</f>
        <v>1.6453000000000002</v>
      </c>
      <c r="S509" s="198">
        <v>0</v>
      </c>
      <c r="T509" s="199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200" t="s">
        <v>178</v>
      </c>
      <c r="AT509" s="200" t="s">
        <v>174</v>
      </c>
      <c r="AU509" s="200" t="s">
        <v>83</v>
      </c>
      <c r="AY509" s="18" t="s">
        <v>172</v>
      </c>
      <c r="BE509" s="201">
        <f>IF(N509="základní",J509,0)</f>
        <v>0</v>
      </c>
      <c r="BF509" s="201">
        <f>IF(N509="snížená",J509,0)</f>
        <v>0</v>
      </c>
      <c r="BG509" s="201">
        <f>IF(N509="zákl. přenesená",J509,0)</f>
        <v>0</v>
      </c>
      <c r="BH509" s="201">
        <f>IF(N509="sníž. přenesená",J509,0)</f>
        <v>0</v>
      </c>
      <c r="BI509" s="201">
        <f>IF(N509="nulová",J509,0)</f>
        <v>0</v>
      </c>
      <c r="BJ509" s="18" t="s">
        <v>81</v>
      </c>
      <c r="BK509" s="201">
        <f>ROUND(I509*H509,2)</f>
        <v>0</v>
      </c>
      <c r="BL509" s="18" t="s">
        <v>178</v>
      </c>
      <c r="BM509" s="200" t="s">
        <v>863</v>
      </c>
    </row>
    <row r="510" spans="1:65" s="15" customFormat="1">
      <c r="B510" s="225"/>
      <c r="C510" s="226"/>
      <c r="D510" s="204" t="s">
        <v>180</v>
      </c>
      <c r="E510" s="227" t="s">
        <v>21</v>
      </c>
      <c r="F510" s="228" t="s">
        <v>470</v>
      </c>
      <c r="G510" s="226"/>
      <c r="H510" s="227" t="s">
        <v>21</v>
      </c>
      <c r="I510" s="229"/>
      <c r="J510" s="226"/>
      <c r="K510" s="226"/>
      <c r="L510" s="230"/>
      <c r="M510" s="231"/>
      <c r="N510" s="232"/>
      <c r="O510" s="232"/>
      <c r="P510" s="232"/>
      <c r="Q510" s="232"/>
      <c r="R510" s="232"/>
      <c r="S510" s="232"/>
      <c r="T510" s="233"/>
      <c r="AT510" s="234" t="s">
        <v>180</v>
      </c>
      <c r="AU510" s="234" t="s">
        <v>83</v>
      </c>
      <c r="AV510" s="15" t="s">
        <v>81</v>
      </c>
      <c r="AW510" s="15" t="s">
        <v>34</v>
      </c>
      <c r="AX510" s="15" t="s">
        <v>73</v>
      </c>
      <c r="AY510" s="234" t="s">
        <v>172</v>
      </c>
    </row>
    <row r="511" spans="1:65" s="13" customFormat="1">
      <c r="B511" s="202"/>
      <c r="C511" s="203"/>
      <c r="D511" s="204" t="s">
        <v>180</v>
      </c>
      <c r="E511" s="205" t="s">
        <v>21</v>
      </c>
      <c r="F511" s="206" t="s">
        <v>196</v>
      </c>
      <c r="G511" s="203"/>
      <c r="H511" s="207">
        <v>5</v>
      </c>
      <c r="I511" s="208"/>
      <c r="J511" s="203"/>
      <c r="K511" s="203"/>
      <c r="L511" s="209"/>
      <c r="M511" s="210"/>
      <c r="N511" s="211"/>
      <c r="O511" s="211"/>
      <c r="P511" s="211"/>
      <c r="Q511" s="211"/>
      <c r="R511" s="211"/>
      <c r="S511" s="211"/>
      <c r="T511" s="212"/>
      <c r="AT511" s="213" t="s">
        <v>180</v>
      </c>
      <c r="AU511" s="213" t="s">
        <v>83</v>
      </c>
      <c r="AV511" s="13" t="s">
        <v>83</v>
      </c>
      <c r="AW511" s="13" t="s">
        <v>34</v>
      </c>
      <c r="AX511" s="13" t="s">
        <v>73</v>
      </c>
      <c r="AY511" s="213" t="s">
        <v>172</v>
      </c>
    </row>
    <row r="512" spans="1:65" s="14" customFormat="1">
      <c r="B512" s="214"/>
      <c r="C512" s="215"/>
      <c r="D512" s="204" t="s">
        <v>180</v>
      </c>
      <c r="E512" s="216" t="s">
        <v>21</v>
      </c>
      <c r="F512" s="217" t="s">
        <v>182</v>
      </c>
      <c r="G512" s="215"/>
      <c r="H512" s="218">
        <v>5</v>
      </c>
      <c r="I512" s="219"/>
      <c r="J512" s="215"/>
      <c r="K512" s="215"/>
      <c r="L512" s="220"/>
      <c r="M512" s="221"/>
      <c r="N512" s="222"/>
      <c r="O512" s="222"/>
      <c r="P512" s="222"/>
      <c r="Q512" s="222"/>
      <c r="R512" s="222"/>
      <c r="S512" s="222"/>
      <c r="T512" s="223"/>
      <c r="AT512" s="224" t="s">
        <v>180</v>
      </c>
      <c r="AU512" s="224" t="s">
        <v>83</v>
      </c>
      <c r="AV512" s="14" t="s">
        <v>178</v>
      </c>
      <c r="AW512" s="14" t="s">
        <v>34</v>
      </c>
      <c r="AX512" s="14" t="s">
        <v>81</v>
      </c>
      <c r="AY512" s="224" t="s">
        <v>172</v>
      </c>
    </row>
    <row r="513" spans="1:65" s="2" customFormat="1" ht="16.5" customHeight="1">
      <c r="A513" s="35"/>
      <c r="B513" s="36"/>
      <c r="C513" s="235" t="s">
        <v>864</v>
      </c>
      <c r="D513" s="235" t="s">
        <v>416</v>
      </c>
      <c r="E513" s="236" t="s">
        <v>865</v>
      </c>
      <c r="F513" s="237" t="s">
        <v>866</v>
      </c>
      <c r="G513" s="238" t="s">
        <v>217</v>
      </c>
      <c r="H513" s="239">
        <v>5</v>
      </c>
      <c r="I513" s="240"/>
      <c r="J513" s="241">
        <f>ROUND(I513*H513,2)</f>
        <v>0</v>
      </c>
      <c r="K513" s="237" t="s">
        <v>21</v>
      </c>
      <c r="L513" s="242"/>
      <c r="M513" s="243" t="s">
        <v>21</v>
      </c>
      <c r="N513" s="244" t="s">
        <v>44</v>
      </c>
      <c r="O513" s="65"/>
      <c r="P513" s="198">
        <f>O513*H513</f>
        <v>0</v>
      </c>
      <c r="Q513" s="198">
        <v>2.4E-2</v>
      </c>
      <c r="R513" s="198">
        <f>Q513*H513</f>
        <v>0.12</v>
      </c>
      <c r="S513" s="198">
        <v>0</v>
      </c>
      <c r="T513" s="199">
        <f>S513*H513</f>
        <v>0</v>
      </c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R513" s="200" t="s">
        <v>214</v>
      </c>
      <c r="AT513" s="200" t="s">
        <v>416</v>
      </c>
      <c r="AU513" s="200" t="s">
        <v>83</v>
      </c>
      <c r="AY513" s="18" t="s">
        <v>172</v>
      </c>
      <c r="BE513" s="201">
        <f>IF(N513="základní",J513,0)</f>
        <v>0</v>
      </c>
      <c r="BF513" s="201">
        <f>IF(N513="snížená",J513,0)</f>
        <v>0</v>
      </c>
      <c r="BG513" s="201">
        <f>IF(N513="zákl. přenesená",J513,0)</f>
        <v>0</v>
      </c>
      <c r="BH513" s="201">
        <f>IF(N513="sníž. přenesená",J513,0)</f>
        <v>0</v>
      </c>
      <c r="BI513" s="201">
        <f>IF(N513="nulová",J513,0)</f>
        <v>0</v>
      </c>
      <c r="BJ513" s="18" t="s">
        <v>81</v>
      </c>
      <c r="BK513" s="201">
        <f>ROUND(I513*H513,2)</f>
        <v>0</v>
      </c>
      <c r="BL513" s="18" t="s">
        <v>178</v>
      </c>
      <c r="BM513" s="200" t="s">
        <v>867</v>
      </c>
    </row>
    <row r="514" spans="1:65" s="2" customFormat="1" ht="16.5" customHeight="1">
      <c r="A514" s="35"/>
      <c r="B514" s="36"/>
      <c r="C514" s="235" t="s">
        <v>868</v>
      </c>
      <c r="D514" s="235" t="s">
        <v>416</v>
      </c>
      <c r="E514" s="236" t="s">
        <v>869</v>
      </c>
      <c r="F514" s="237" t="s">
        <v>870</v>
      </c>
      <c r="G514" s="238" t="s">
        <v>217</v>
      </c>
      <c r="H514" s="239">
        <v>5</v>
      </c>
      <c r="I514" s="240"/>
      <c r="J514" s="241">
        <f>ROUND(I514*H514,2)</f>
        <v>0</v>
      </c>
      <c r="K514" s="237" t="s">
        <v>21</v>
      </c>
      <c r="L514" s="242"/>
      <c r="M514" s="243" t="s">
        <v>21</v>
      </c>
      <c r="N514" s="244" t="s">
        <v>44</v>
      </c>
      <c r="O514" s="65"/>
      <c r="P514" s="198">
        <f>O514*H514</f>
        <v>0</v>
      </c>
      <c r="Q514" s="198">
        <v>2E-3</v>
      </c>
      <c r="R514" s="198">
        <f>Q514*H514</f>
        <v>0.01</v>
      </c>
      <c r="S514" s="198">
        <v>0</v>
      </c>
      <c r="T514" s="199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200" t="s">
        <v>214</v>
      </c>
      <c r="AT514" s="200" t="s">
        <v>416</v>
      </c>
      <c r="AU514" s="200" t="s">
        <v>83</v>
      </c>
      <c r="AY514" s="18" t="s">
        <v>172</v>
      </c>
      <c r="BE514" s="201">
        <f>IF(N514="základní",J514,0)</f>
        <v>0</v>
      </c>
      <c r="BF514" s="201">
        <f>IF(N514="snížená",J514,0)</f>
        <v>0</v>
      </c>
      <c r="BG514" s="201">
        <f>IF(N514="zákl. přenesená",J514,0)</f>
        <v>0</v>
      </c>
      <c r="BH514" s="201">
        <f>IF(N514="sníž. přenesená",J514,0)</f>
        <v>0</v>
      </c>
      <c r="BI514" s="201">
        <f>IF(N514="nulová",J514,0)</f>
        <v>0</v>
      </c>
      <c r="BJ514" s="18" t="s">
        <v>81</v>
      </c>
      <c r="BK514" s="201">
        <f>ROUND(I514*H514,2)</f>
        <v>0</v>
      </c>
      <c r="BL514" s="18" t="s">
        <v>178</v>
      </c>
      <c r="BM514" s="200" t="s">
        <v>871</v>
      </c>
    </row>
    <row r="515" spans="1:65" s="2" customFormat="1" ht="16.5" customHeight="1">
      <c r="A515" s="35"/>
      <c r="B515" s="36"/>
      <c r="C515" s="189" t="s">
        <v>872</v>
      </c>
      <c r="D515" s="189" t="s">
        <v>174</v>
      </c>
      <c r="E515" s="190" t="s">
        <v>873</v>
      </c>
      <c r="F515" s="191" t="s">
        <v>874</v>
      </c>
      <c r="G515" s="192" t="s">
        <v>217</v>
      </c>
      <c r="H515" s="193">
        <v>14</v>
      </c>
      <c r="I515" s="194"/>
      <c r="J515" s="195">
        <f>ROUND(I515*H515,2)</f>
        <v>0</v>
      </c>
      <c r="K515" s="191" t="s">
        <v>177</v>
      </c>
      <c r="L515" s="40"/>
      <c r="M515" s="196" t="s">
        <v>21</v>
      </c>
      <c r="N515" s="197" t="s">
        <v>44</v>
      </c>
      <c r="O515" s="65"/>
      <c r="P515" s="198">
        <f>O515*H515</f>
        <v>0</v>
      </c>
      <c r="Q515" s="198">
        <v>3.1E-4</v>
      </c>
      <c r="R515" s="198">
        <f>Q515*H515</f>
        <v>4.3400000000000001E-3</v>
      </c>
      <c r="S515" s="198">
        <v>0</v>
      </c>
      <c r="T515" s="199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200" t="s">
        <v>178</v>
      </c>
      <c r="AT515" s="200" t="s">
        <v>174</v>
      </c>
      <c r="AU515" s="200" t="s">
        <v>83</v>
      </c>
      <c r="AY515" s="18" t="s">
        <v>172</v>
      </c>
      <c r="BE515" s="201">
        <f>IF(N515="základní",J515,0)</f>
        <v>0</v>
      </c>
      <c r="BF515" s="201">
        <f>IF(N515="snížená",J515,0)</f>
        <v>0</v>
      </c>
      <c r="BG515" s="201">
        <f>IF(N515="zákl. přenesená",J515,0)</f>
        <v>0</v>
      </c>
      <c r="BH515" s="201">
        <f>IF(N515="sníž. přenesená",J515,0)</f>
        <v>0</v>
      </c>
      <c r="BI515" s="201">
        <f>IF(N515="nulová",J515,0)</f>
        <v>0</v>
      </c>
      <c r="BJ515" s="18" t="s">
        <v>81</v>
      </c>
      <c r="BK515" s="201">
        <f>ROUND(I515*H515,2)</f>
        <v>0</v>
      </c>
      <c r="BL515" s="18" t="s">
        <v>178</v>
      </c>
      <c r="BM515" s="200" t="s">
        <v>875</v>
      </c>
    </row>
    <row r="516" spans="1:65" s="15" customFormat="1">
      <c r="B516" s="225"/>
      <c r="C516" s="226"/>
      <c r="D516" s="204" t="s">
        <v>180</v>
      </c>
      <c r="E516" s="227" t="s">
        <v>21</v>
      </c>
      <c r="F516" s="228" t="s">
        <v>470</v>
      </c>
      <c r="G516" s="226"/>
      <c r="H516" s="227" t="s">
        <v>21</v>
      </c>
      <c r="I516" s="229"/>
      <c r="J516" s="226"/>
      <c r="K516" s="226"/>
      <c r="L516" s="230"/>
      <c r="M516" s="231"/>
      <c r="N516" s="232"/>
      <c r="O516" s="232"/>
      <c r="P516" s="232"/>
      <c r="Q516" s="232"/>
      <c r="R516" s="232"/>
      <c r="S516" s="232"/>
      <c r="T516" s="233"/>
      <c r="AT516" s="234" t="s">
        <v>180</v>
      </c>
      <c r="AU516" s="234" t="s">
        <v>83</v>
      </c>
      <c r="AV516" s="15" t="s">
        <v>81</v>
      </c>
      <c r="AW516" s="15" t="s">
        <v>34</v>
      </c>
      <c r="AX516" s="15" t="s">
        <v>73</v>
      </c>
      <c r="AY516" s="234" t="s">
        <v>172</v>
      </c>
    </row>
    <row r="517" spans="1:65" s="13" customFormat="1">
      <c r="B517" s="202"/>
      <c r="C517" s="203"/>
      <c r="D517" s="204" t="s">
        <v>180</v>
      </c>
      <c r="E517" s="205" t="s">
        <v>21</v>
      </c>
      <c r="F517" s="206" t="s">
        <v>240</v>
      </c>
      <c r="G517" s="203"/>
      <c r="H517" s="207">
        <v>14</v>
      </c>
      <c r="I517" s="208"/>
      <c r="J517" s="203"/>
      <c r="K517" s="203"/>
      <c r="L517" s="209"/>
      <c r="M517" s="210"/>
      <c r="N517" s="211"/>
      <c r="O517" s="211"/>
      <c r="P517" s="211"/>
      <c r="Q517" s="211"/>
      <c r="R517" s="211"/>
      <c r="S517" s="211"/>
      <c r="T517" s="212"/>
      <c r="AT517" s="213" t="s">
        <v>180</v>
      </c>
      <c r="AU517" s="213" t="s">
        <v>83</v>
      </c>
      <c r="AV517" s="13" t="s">
        <v>83</v>
      </c>
      <c r="AW517" s="13" t="s">
        <v>34</v>
      </c>
      <c r="AX517" s="13" t="s">
        <v>73</v>
      </c>
      <c r="AY517" s="213" t="s">
        <v>172</v>
      </c>
    </row>
    <row r="518" spans="1:65" s="14" customFormat="1">
      <c r="B518" s="214"/>
      <c r="C518" s="215"/>
      <c r="D518" s="204" t="s">
        <v>180</v>
      </c>
      <c r="E518" s="216" t="s">
        <v>21</v>
      </c>
      <c r="F518" s="217" t="s">
        <v>182</v>
      </c>
      <c r="G518" s="215"/>
      <c r="H518" s="218">
        <v>14</v>
      </c>
      <c r="I518" s="219"/>
      <c r="J518" s="215"/>
      <c r="K518" s="215"/>
      <c r="L518" s="220"/>
      <c r="M518" s="221"/>
      <c r="N518" s="222"/>
      <c r="O518" s="222"/>
      <c r="P518" s="222"/>
      <c r="Q518" s="222"/>
      <c r="R518" s="222"/>
      <c r="S518" s="222"/>
      <c r="T518" s="223"/>
      <c r="AT518" s="224" t="s">
        <v>180</v>
      </c>
      <c r="AU518" s="224" t="s">
        <v>83</v>
      </c>
      <c r="AV518" s="14" t="s">
        <v>178</v>
      </c>
      <c r="AW518" s="14" t="s">
        <v>34</v>
      </c>
      <c r="AX518" s="14" t="s">
        <v>81</v>
      </c>
      <c r="AY518" s="224" t="s">
        <v>172</v>
      </c>
    </row>
    <row r="519" spans="1:65" s="2" customFormat="1" ht="16.5" customHeight="1">
      <c r="A519" s="35"/>
      <c r="B519" s="36"/>
      <c r="C519" s="189" t="s">
        <v>876</v>
      </c>
      <c r="D519" s="189" t="s">
        <v>174</v>
      </c>
      <c r="E519" s="190" t="s">
        <v>877</v>
      </c>
      <c r="F519" s="191" t="s">
        <v>878</v>
      </c>
      <c r="G519" s="192" t="s">
        <v>217</v>
      </c>
      <c r="H519" s="193">
        <v>6</v>
      </c>
      <c r="I519" s="194"/>
      <c r="J519" s="195">
        <f>ROUND(I519*H519,2)</f>
        <v>0</v>
      </c>
      <c r="K519" s="191" t="s">
        <v>177</v>
      </c>
      <c r="L519" s="40"/>
      <c r="M519" s="196" t="s">
        <v>21</v>
      </c>
      <c r="N519" s="197" t="s">
        <v>44</v>
      </c>
      <c r="O519" s="65"/>
      <c r="P519" s="198">
        <f>O519*H519</f>
        <v>0</v>
      </c>
      <c r="Q519" s="198">
        <v>1.6000000000000001E-4</v>
      </c>
      <c r="R519" s="198">
        <f>Q519*H519</f>
        <v>9.6000000000000013E-4</v>
      </c>
      <c r="S519" s="198">
        <v>0</v>
      </c>
      <c r="T519" s="199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200" t="s">
        <v>178</v>
      </c>
      <c r="AT519" s="200" t="s">
        <v>174</v>
      </c>
      <c r="AU519" s="200" t="s">
        <v>83</v>
      </c>
      <c r="AY519" s="18" t="s">
        <v>172</v>
      </c>
      <c r="BE519" s="201">
        <f>IF(N519="základní",J519,0)</f>
        <v>0</v>
      </c>
      <c r="BF519" s="201">
        <f>IF(N519="snížená",J519,0)</f>
        <v>0</v>
      </c>
      <c r="BG519" s="201">
        <f>IF(N519="zákl. přenesená",J519,0)</f>
        <v>0</v>
      </c>
      <c r="BH519" s="201">
        <f>IF(N519="sníž. přenesená",J519,0)</f>
        <v>0</v>
      </c>
      <c r="BI519" s="201">
        <f>IF(N519="nulová",J519,0)</f>
        <v>0</v>
      </c>
      <c r="BJ519" s="18" t="s">
        <v>81</v>
      </c>
      <c r="BK519" s="201">
        <f>ROUND(I519*H519,2)</f>
        <v>0</v>
      </c>
      <c r="BL519" s="18" t="s">
        <v>178</v>
      </c>
      <c r="BM519" s="200" t="s">
        <v>879</v>
      </c>
    </row>
    <row r="520" spans="1:65" s="15" customFormat="1">
      <c r="B520" s="225"/>
      <c r="C520" s="226"/>
      <c r="D520" s="204" t="s">
        <v>180</v>
      </c>
      <c r="E520" s="227" t="s">
        <v>21</v>
      </c>
      <c r="F520" s="228" t="s">
        <v>470</v>
      </c>
      <c r="G520" s="226"/>
      <c r="H520" s="227" t="s">
        <v>21</v>
      </c>
      <c r="I520" s="229"/>
      <c r="J520" s="226"/>
      <c r="K520" s="226"/>
      <c r="L520" s="230"/>
      <c r="M520" s="231"/>
      <c r="N520" s="232"/>
      <c r="O520" s="232"/>
      <c r="P520" s="232"/>
      <c r="Q520" s="232"/>
      <c r="R520" s="232"/>
      <c r="S520" s="232"/>
      <c r="T520" s="233"/>
      <c r="AT520" s="234" t="s">
        <v>180</v>
      </c>
      <c r="AU520" s="234" t="s">
        <v>83</v>
      </c>
      <c r="AV520" s="15" t="s">
        <v>81</v>
      </c>
      <c r="AW520" s="15" t="s">
        <v>34</v>
      </c>
      <c r="AX520" s="15" t="s">
        <v>73</v>
      </c>
      <c r="AY520" s="234" t="s">
        <v>172</v>
      </c>
    </row>
    <row r="521" spans="1:65" s="13" customFormat="1">
      <c r="B521" s="202"/>
      <c r="C521" s="203"/>
      <c r="D521" s="204" t="s">
        <v>180</v>
      </c>
      <c r="E521" s="205" t="s">
        <v>21</v>
      </c>
      <c r="F521" s="206" t="s">
        <v>203</v>
      </c>
      <c r="G521" s="203"/>
      <c r="H521" s="207">
        <v>6</v>
      </c>
      <c r="I521" s="208"/>
      <c r="J521" s="203"/>
      <c r="K521" s="203"/>
      <c r="L521" s="209"/>
      <c r="M521" s="210"/>
      <c r="N521" s="211"/>
      <c r="O521" s="211"/>
      <c r="P521" s="211"/>
      <c r="Q521" s="211"/>
      <c r="R521" s="211"/>
      <c r="S521" s="211"/>
      <c r="T521" s="212"/>
      <c r="AT521" s="213" t="s">
        <v>180</v>
      </c>
      <c r="AU521" s="213" t="s">
        <v>83</v>
      </c>
      <c r="AV521" s="13" t="s">
        <v>83</v>
      </c>
      <c r="AW521" s="13" t="s">
        <v>34</v>
      </c>
      <c r="AX521" s="13" t="s">
        <v>73</v>
      </c>
      <c r="AY521" s="213" t="s">
        <v>172</v>
      </c>
    </row>
    <row r="522" spans="1:65" s="14" customFormat="1">
      <c r="B522" s="214"/>
      <c r="C522" s="215"/>
      <c r="D522" s="204" t="s">
        <v>180</v>
      </c>
      <c r="E522" s="216" t="s">
        <v>21</v>
      </c>
      <c r="F522" s="217" t="s">
        <v>182</v>
      </c>
      <c r="G522" s="215"/>
      <c r="H522" s="218">
        <v>6</v>
      </c>
      <c r="I522" s="219"/>
      <c r="J522" s="215"/>
      <c r="K522" s="215"/>
      <c r="L522" s="220"/>
      <c r="M522" s="221"/>
      <c r="N522" s="222"/>
      <c r="O522" s="222"/>
      <c r="P522" s="222"/>
      <c r="Q522" s="222"/>
      <c r="R522" s="222"/>
      <c r="S522" s="222"/>
      <c r="T522" s="223"/>
      <c r="AT522" s="224" t="s">
        <v>180</v>
      </c>
      <c r="AU522" s="224" t="s">
        <v>83</v>
      </c>
      <c r="AV522" s="14" t="s">
        <v>178</v>
      </c>
      <c r="AW522" s="14" t="s">
        <v>34</v>
      </c>
      <c r="AX522" s="14" t="s">
        <v>81</v>
      </c>
      <c r="AY522" s="224" t="s">
        <v>172</v>
      </c>
    </row>
    <row r="523" spans="1:65" s="2" customFormat="1" ht="16.5" customHeight="1">
      <c r="A523" s="35"/>
      <c r="B523" s="36"/>
      <c r="C523" s="189" t="s">
        <v>880</v>
      </c>
      <c r="D523" s="189" t="s">
        <v>174</v>
      </c>
      <c r="E523" s="190" t="s">
        <v>881</v>
      </c>
      <c r="F523" s="191" t="s">
        <v>882</v>
      </c>
      <c r="G523" s="192" t="s">
        <v>199</v>
      </c>
      <c r="H523" s="193">
        <v>66.97</v>
      </c>
      <c r="I523" s="194"/>
      <c r="J523" s="195">
        <f>ROUND(I523*H523,2)</f>
        <v>0</v>
      </c>
      <c r="K523" s="191" t="s">
        <v>177</v>
      </c>
      <c r="L523" s="40"/>
      <c r="M523" s="196" t="s">
        <v>21</v>
      </c>
      <c r="N523" s="197" t="s">
        <v>44</v>
      </c>
      <c r="O523" s="65"/>
      <c r="P523" s="198">
        <f>O523*H523</f>
        <v>0</v>
      </c>
      <c r="Q523" s="198">
        <v>1.9000000000000001E-4</v>
      </c>
      <c r="R523" s="198">
        <f>Q523*H523</f>
        <v>1.2724300000000001E-2</v>
      </c>
      <c r="S523" s="198">
        <v>0</v>
      </c>
      <c r="T523" s="199">
        <f>S523*H523</f>
        <v>0</v>
      </c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R523" s="200" t="s">
        <v>178</v>
      </c>
      <c r="AT523" s="200" t="s">
        <v>174</v>
      </c>
      <c r="AU523" s="200" t="s">
        <v>83</v>
      </c>
      <c r="AY523" s="18" t="s">
        <v>172</v>
      </c>
      <c r="BE523" s="201">
        <f>IF(N523="základní",J523,0)</f>
        <v>0</v>
      </c>
      <c r="BF523" s="201">
        <f>IF(N523="snížená",J523,0)</f>
        <v>0</v>
      </c>
      <c r="BG523" s="201">
        <f>IF(N523="zákl. přenesená",J523,0)</f>
        <v>0</v>
      </c>
      <c r="BH523" s="201">
        <f>IF(N523="sníž. přenesená",J523,0)</f>
        <v>0</v>
      </c>
      <c r="BI523" s="201">
        <f>IF(N523="nulová",J523,0)</f>
        <v>0</v>
      </c>
      <c r="BJ523" s="18" t="s">
        <v>81</v>
      </c>
      <c r="BK523" s="201">
        <f>ROUND(I523*H523,2)</f>
        <v>0</v>
      </c>
      <c r="BL523" s="18" t="s">
        <v>178</v>
      </c>
      <c r="BM523" s="200" t="s">
        <v>883</v>
      </c>
    </row>
    <row r="524" spans="1:65" s="15" customFormat="1">
      <c r="B524" s="225"/>
      <c r="C524" s="226"/>
      <c r="D524" s="204" t="s">
        <v>180</v>
      </c>
      <c r="E524" s="227" t="s">
        <v>21</v>
      </c>
      <c r="F524" s="228" t="s">
        <v>470</v>
      </c>
      <c r="G524" s="226"/>
      <c r="H524" s="227" t="s">
        <v>21</v>
      </c>
      <c r="I524" s="229"/>
      <c r="J524" s="226"/>
      <c r="K524" s="226"/>
      <c r="L524" s="230"/>
      <c r="M524" s="231"/>
      <c r="N524" s="232"/>
      <c r="O524" s="232"/>
      <c r="P524" s="232"/>
      <c r="Q524" s="232"/>
      <c r="R524" s="232"/>
      <c r="S524" s="232"/>
      <c r="T524" s="233"/>
      <c r="AT524" s="234" t="s">
        <v>180</v>
      </c>
      <c r="AU524" s="234" t="s">
        <v>83</v>
      </c>
      <c r="AV524" s="15" t="s">
        <v>81</v>
      </c>
      <c r="AW524" s="15" t="s">
        <v>34</v>
      </c>
      <c r="AX524" s="15" t="s">
        <v>73</v>
      </c>
      <c r="AY524" s="234" t="s">
        <v>172</v>
      </c>
    </row>
    <row r="525" spans="1:65" s="13" customFormat="1">
      <c r="B525" s="202"/>
      <c r="C525" s="203"/>
      <c r="D525" s="204" t="s">
        <v>180</v>
      </c>
      <c r="E525" s="205" t="s">
        <v>21</v>
      </c>
      <c r="F525" s="206" t="s">
        <v>884</v>
      </c>
      <c r="G525" s="203"/>
      <c r="H525" s="207">
        <v>66.97</v>
      </c>
      <c r="I525" s="208"/>
      <c r="J525" s="203"/>
      <c r="K525" s="203"/>
      <c r="L525" s="209"/>
      <c r="M525" s="210"/>
      <c r="N525" s="211"/>
      <c r="O525" s="211"/>
      <c r="P525" s="211"/>
      <c r="Q525" s="211"/>
      <c r="R525" s="211"/>
      <c r="S525" s="211"/>
      <c r="T525" s="212"/>
      <c r="AT525" s="213" t="s">
        <v>180</v>
      </c>
      <c r="AU525" s="213" t="s">
        <v>83</v>
      </c>
      <c r="AV525" s="13" t="s">
        <v>83</v>
      </c>
      <c r="AW525" s="13" t="s">
        <v>34</v>
      </c>
      <c r="AX525" s="13" t="s">
        <v>73</v>
      </c>
      <c r="AY525" s="213" t="s">
        <v>172</v>
      </c>
    </row>
    <row r="526" spans="1:65" s="14" customFormat="1">
      <c r="B526" s="214"/>
      <c r="C526" s="215"/>
      <c r="D526" s="204" t="s">
        <v>180</v>
      </c>
      <c r="E526" s="216" t="s">
        <v>21</v>
      </c>
      <c r="F526" s="217" t="s">
        <v>182</v>
      </c>
      <c r="G526" s="215"/>
      <c r="H526" s="218">
        <v>66.97</v>
      </c>
      <c r="I526" s="219"/>
      <c r="J526" s="215"/>
      <c r="K526" s="215"/>
      <c r="L526" s="220"/>
      <c r="M526" s="221"/>
      <c r="N526" s="222"/>
      <c r="O526" s="222"/>
      <c r="P526" s="222"/>
      <c r="Q526" s="222"/>
      <c r="R526" s="222"/>
      <c r="S526" s="222"/>
      <c r="T526" s="223"/>
      <c r="AT526" s="224" t="s">
        <v>180</v>
      </c>
      <c r="AU526" s="224" t="s">
        <v>83</v>
      </c>
      <c r="AV526" s="14" t="s">
        <v>178</v>
      </c>
      <c r="AW526" s="14" t="s">
        <v>34</v>
      </c>
      <c r="AX526" s="14" t="s">
        <v>81</v>
      </c>
      <c r="AY526" s="224" t="s">
        <v>172</v>
      </c>
    </row>
    <row r="527" spans="1:65" s="2" customFormat="1" ht="16.5" customHeight="1">
      <c r="A527" s="35"/>
      <c r="B527" s="36"/>
      <c r="C527" s="189" t="s">
        <v>885</v>
      </c>
      <c r="D527" s="189" t="s">
        <v>174</v>
      </c>
      <c r="E527" s="190" t="s">
        <v>886</v>
      </c>
      <c r="F527" s="191" t="s">
        <v>882</v>
      </c>
      <c r="G527" s="192" t="s">
        <v>199</v>
      </c>
      <c r="H527" s="193">
        <v>1673.74</v>
      </c>
      <c r="I527" s="194"/>
      <c r="J527" s="195">
        <f>ROUND(I527*H527,2)</f>
        <v>0</v>
      </c>
      <c r="K527" s="191" t="s">
        <v>177</v>
      </c>
      <c r="L527" s="40"/>
      <c r="M527" s="196" t="s">
        <v>21</v>
      </c>
      <c r="N527" s="197" t="s">
        <v>44</v>
      </c>
      <c r="O527" s="65"/>
      <c r="P527" s="198">
        <f>O527*H527</f>
        <v>0</v>
      </c>
      <c r="Q527" s="198">
        <v>1.9000000000000001E-4</v>
      </c>
      <c r="R527" s="198">
        <f>Q527*H527</f>
        <v>0.31801060000000003</v>
      </c>
      <c r="S527" s="198">
        <v>0</v>
      </c>
      <c r="T527" s="199">
        <f>S527*H527</f>
        <v>0</v>
      </c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R527" s="200" t="s">
        <v>178</v>
      </c>
      <c r="AT527" s="200" t="s">
        <v>174</v>
      </c>
      <c r="AU527" s="200" t="s">
        <v>83</v>
      </c>
      <c r="AY527" s="18" t="s">
        <v>172</v>
      </c>
      <c r="BE527" s="201">
        <f>IF(N527="základní",J527,0)</f>
        <v>0</v>
      </c>
      <c r="BF527" s="201">
        <f>IF(N527="snížená",J527,0)</f>
        <v>0</v>
      </c>
      <c r="BG527" s="201">
        <f>IF(N527="zákl. přenesená",J527,0)</f>
        <v>0</v>
      </c>
      <c r="BH527" s="201">
        <f>IF(N527="sníž. přenesená",J527,0)</f>
        <v>0</v>
      </c>
      <c r="BI527" s="201">
        <f>IF(N527="nulová",J527,0)</f>
        <v>0</v>
      </c>
      <c r="BJ527" s="18" t="s">
        <v>81</v>
      </c>
      <c r="BK527" s="201">
        <f>ROUND(I527*H527,2)</f>
        <v>0</v>
      </c>
      <c r="BL527" s="18" t="s">
        <v>178</v>
      </c>
      <c r="BM527" s="200" t="s">
        <v>887</v>
      </c>
    </row>
    <row r="528" spans="1:65" s="15" customFormat="1">
      <c r="B528" s="225"/>
      <c r="C528" s="226"/>
      <c r="D528" s="204" t="s">
        <v>180</v>
      </c>
      <c r="E528" s="227" t="s">
        <v>21</v>
      </c>
      <c r="F528" s="228" t="s">
        <v>470</v>
      </c>
      <c r="G528" s="226"/>
      <c r="H528" s="227" t="s">
        <v>21</v>
      </c>
      <c r="I528" s="229"/>
      <c r="J528" s="226"/>
      <c r="K528" s="226"/>
      <c r="L528" s="230"/>
      <c r="M528" s="231"/>
      <c r="N528" s="232"/>
      <c r="O528" s="232"/>
      <c r="P528" s="232"/>
      <c r="Q528" s="232"/>
      <c r="R528" s="232"/>
      <c r="S528" s="232"/>
      <c r="T528" s="233"/>
      <c r="AT528" s="234" t="s">
        <v>180</v>
      </c>
      <c r="AU528" s="234" t="s">
        <v>83</v>
      </c>
      <c r="AV528" s="15" t="s">
        <v>81</v>
      </c>
      <c r="AW528" s="15" t="s">
        <v>34</v>
      </c>
      <c r="AX528" s="15" t="s">
        <v>73</v>
      </c>
      <c r="AY528" s="234" t="s">
        <v>172</v>
      </c>
    </row>
    <row r="529" spans="1:65" s="13" customFormat="1">
      <c r="B529" s="202"/>
      <c r="C529" s="203"/>
      <c r="D529" s="204" t="s">
        <v>180</v>
      </c>
      <c r="E529" s="205" t="s">
        <v>21</v>
      </c>
      <c r="F529" s="206" t="s">
        <v>888</v>
      </c>
      <c r="G529" s="203"/>
      <c r="H529" s="207">
        <v>1673.74</v>
      </c>
      <c r="I529" s="208"/>
      <c r="J529" s="203"/>
      <c r="K529" s="203"/>
      <c r="L529" s="209"/>
      <c r="M529" s="210"/>
      <c r="N529" s="211"/>
      <c r="O529" s="211"/>
      <c r="P529" s="211"/>
      <c r="Q529" s="211"/>
      <c r="R529" s="211"/>
      <c r="S529" s="211"/>
      <c r="T529" s="212"/>
      <c r="AT529" s="213" t="s">
        <v>180</v>
      </c>
      <c r="AU529" s="213" t="s">
        <v>83</v>
      </c>
      <c r="AV529" s="13" t="s">
        <v>83</v>
      </c>
      <c r="AW529" s="13" t="s">
        <v>34</v>
      </c>
      <c r="AX529" s="13" t="s">
        <v>73</v>
      </c>
      <c r="AY529" s="213" t="s">
        <v>172</v>
      </c>
    </row>
    <row r="530" spans="1:65" s="14" customFormat="1">
      <c r="B530" s="214"/>
      <c r="C530" s="215"/>
      <c r="D530" s="204" t="s">
        <v>180</v>
      </c>
      <c r="E530" s="216" t="s">
        <v>21</v>
      </c>
      <c r="F530" s="217" t="s">
        <v>182</v>
      </c>
      <c r="G530" s="215"/>
      <c r="H530" s="218">
        <v>1673.74</v>
      </c>
      <c r="I530" s="219"/>
      <c r="J530" s="215"/>
      <c r="K530" s="215"/>
      <c r="L530" s="220"/>
      <c r="M530" s="221"/>
      <c r="N530" s="222"/>
      <c r="O530" s="222"/>
      <c r="P530" s="222"/>
      <c r="Q530" s="222"/>
      <c r="R530" s="222"/>
      <c r="S530" s="222"/>
      <c r="T530" s="223"/>
      <c r="AT530" s="224" t="s">
        <v>180</v>
      </c>
      <c r="AU530" s="224" t="s">
        <v>83</v>
      </c>
      <c r="AV530" s="14" t="s">
        <v>178</v>
      </c>
      <c r="AW530" s="14" t="s">
        <v>34</v>
      </c>
      <c r="AX530" s="14" t="s">
        <v>81</v>
      </c>
      <c r="AY530" s="224" t="s">
        <v>172</v>
      </c>
    </row>
    <row r="531" spans="1:65" s="2" customFormat="1" ht="16.5" customHeight="1">
      <c r="A531" s="35"/>
      <c r="B531" s="36"/>
      <c r="C531" s="189" t="s">
        <v>889</v>
      </c>
      <c r="D531" s="189" t="s">
        <v>174</v>
      </c>
      <c r="E531" s="190" t="s">
        <v>890</v>
      </c>
      <c r="F531" s="191" t="s">
        <v>891</v>
      </c>
      <c r="G531" s="192" t="s">
        <v>199</v>
      </c>
      <c r="H531" s="193">
        <v>1648.24</v>
      </c>
      <c r="I531" s="194"/>
      <c r="J531" s="195">
        <f>ROUND(I531*H531,2)</f>
        <v>0</v>
      </c>
      <c r="K531" s="191" t="s">
        <v>177</v>
      </c>
      <c r="L531" s="40"/>
      <c r="M531" s="196" t="s">
        <v>21</v>
      </c>
      <c r="N531" s="197" t="s">
        <v>44</v>
      </c>
      <c r="O531" s="65"/>
      <c r="P531" s="198">
        <f>O531*H531</f>
        <v>0</v>
      </c>
      <c r="Q531" s="198">
        <v>6.0000000000000002E-5</v>
      </c>
      <c r="R531" s="198">
        <f>Q531*H531</f>
        <v>9.8894400000000007E-2</v>
      </c>
      <c r="S531" s="198">
        <v>0</v>
      </c>
      <c r="T531" s="199">
        <f>S531*H531</f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200" t="s">
        <v>178</v>
      </c>
      <c r="AT531" s="200" t="s">
        <v>174</v>
      </c>
      <c r="AU531" s="200" t="s">
        <v>83</v>
      </c>
      <c r="AY531" s="18" t="s">
        <v>172</v>
      </c>
      <c r="BE531" s="201">
        <f>IF(N531="základní",J531,0)</f>
        <v>0</v>
      </c>
      <c r="BF531" s="201">
        <f>IF(N531="snížená",J531,0)</f>
        <v>0</v>
      </c>
      <c r="BG531" s="201">
        <f>IF(N531="zákl. přenesená",J531,0)</f>
        <v>0</v>
      </c>
      <c r="BH531" s="201">
        <f>IF(N531="sníž. přenesená",J531,0)</f>
        <v>0</v>
      </c>
      <c r="BI531" s="201">
        <f>IF(N531="nulová",J531,0)</f>
        <v>0</v>
      </c>
      <c r="BJ531" s="18" t="s">
        <v>81</v>
      </c>
      <c r="BK531" s="201">
        <f>ROUND(I531*H531,2)</f>
        <v>0</v>
      </c>
      <c r="BL531" s="18" t="s">
        <v>178</v>
      </c>
      <c r="BM531" s="200" t="s">
        <v>892</v>
      </c>
    </row>
    <row r="532" spans="1:65" s="15" customFormat="1">
      <c r="B532" s="225"/>
      <c r="C532" s="226"/>
      <c r="D532" s="204" t="s">
        <v>180</v>
      </c>
      <c r="E532" s="227" t="s">
        <v>21</v>
      </c>
      <c r="F532" s="228" t="s">
        <v>470</v>
      </c>
      <c r="G532" s="226"/>
      <c r="H532" s="227" t="s">
        <v>21</v>
      </c>
      <c r="I532" s="229"/>
      <c r="J532" s="226"/>
      <c r="K532" s="226"/>
      <c r="L532" s="230"/>
      <c r="M532" s="231"/>
      <c r="N532" s="232"/>
      <c r="O532" s="232"/>
      <c r="P532" s="232"/>
      <c r="Q532" s="232"/>
      <c r="R532" s="232"/>
      <c r="S532" s="232"/>
      <c r="T532" s="233"/>
      <c r="AT532" s="234" t="s">
        <v>180</v>
      </c>
      <c r="AU532" s="234" t="s">
        <v>83</v>
      </c>
      <c r="AV532" s="15" t="s">
        <v>81</v>
      </c>
      <c r="AW532" s="15" t="s">
        <v>34</v>
      </c>
      <c r="AX532" s="15" t="s">
        <v>73</v>
      </c>
      <c r="AY532" s="234" t="s">
        <v>172</v>
      </c>
    </row>
    <row r="533" spans="1:65" s="13" customFormat="1">
      <c r="B533" s="202"/>
      <c r="C533" s="203"/>
      <c r="D533" s="204" t="s">
        <v>180</v>
      </c>
      <c r="E533" s="205" t="s">
        <v>21</v>
      </c>
      <c r="F533" s="206" t="s">
        <v>893</v>
      </c>
      <c r="G533" s="203"/>
      <c r="H533" s="207">
        <v>1648.24</v>
      </c>
      <c r="I533" s="208"/>
      <c r="J533" s="203"/>
      <c r="K533" s="203"/>
      <c r="L533" s="209"/>
      <c r="M533" s="210"/>
      <c r="N533" s="211"/>
      <c r="O533" s="211"/>
      <c r="P533" s="211"/>
      <c r="Q533" s="211"/>
      <c r="R533" s="211"/>
      <c r="S533" s="211"/>
      <c r="T533" s="212"/>
      <c r="AT533" s="213" t="s">
        <v>180</v>
      </c>
      <c r="AU533" s="213" t="s">
        <v>83</v>
      </c>
      <c r="AV533" s="13" t="s">
        <v>83</v>
      </c>
      <c r="AW533" s="13" t="s">
        <v>34</v>
      </c>
      <c r="AX533" s="13" t="s">
        <v>73</v>
      </c>
      <c r="AY533" s="213" t="s">
        <v>172</v>
      </c>
    </row>
    <row r="534" spans="1:65" s="14" customFormat="1">
      <c r="B534" s="214"/>
      <c r="C534" s="215"/>
      <c r="D534" s="204" t="s">
        <v>180</v>
      </c>
      <c r="E534" s="216" t="s">
        <v>21</v>
      </c>
      <c r="F534" s="217" t="s">
        <v>182</v>
      </c>
      <c r="G534" s="215"/>
      <c r="H534" s="218">
        <v>1648.24</v>
      </c>
      <c r="I534" s="219"/>
      <c r="J534" s="215"/>
      <c r="K534" s="215"/>
      <c r="L534" s="220"/>
      <c r="M534" s="221"/>
      <c r="N534" s="222"/>
      <c r="O534" s="222"/>
      <c r="P534" s="222"/>
      <c r="Q534" s="222"/>
      <c r="R534" s="222"/>
      <c r="S534" s="222"/>
      <c r="T534" s="223"/>
      <c r="AT534" s="224" t="s">
        <v>180</v>
      </c>
      <c r="AU534" s="224" t="s">
        <v>83</v>
      </c>
      <c r="AV534" s="14" t="s">
        <v>178</v>
      </c>
      <c r="AW534" s="14" t="s">
        <v>34</v>
      </c>
      <c r="AX534" s="14" t="s">
        <v>81</v>
      </c>
      <c r="AY534" s="224" t="s">
        <v>172</v>
      </c>
    </row>
    <row r="535" spans="1:65" s="2" customFormat="1" ht="16.5" customHeight="1">
      <c r="A535" s="35"/>
      <c r="B535" s="36"/>
      <c r="C535" s="235" t="s">
        <v>894</v>
      </c>
      <c r="D535" s="235" t="s">
        <v>416</v>
      </c>
      <c r="E535" s="236" t="s">
        <v>895</v>
      </c>
      <c r="F535" s="237" t="s">
        <v>896</v>
      </c>
      <c r="G535" s="238" t="s">
        <v>217</v>
      </c>
      <c r="H535" s="239">
        <v>348</v>
      </c>
      <c r="I535" s="240"/>
      <c r="J535" s="241">
        <f>ROUND(I535*H535,2)</f>
        <v>0</v>
      </c>
      <c r="K535" s="237" t="s">
        <v>21</v>
      </c>
      <c r="L535" s="242"/>
      <c r="M535" s="243" t="s">
        <v>21</v>
      </c>
      <c r="N535" s="244" t="s">
        <v>44</v>
      </c>
      <c r="O535" s="65"/>
      <c r="P535" s="198">
        <f>O535*H535</f>
        <v>0</v>
      </c>
      <c r="Q535" s="198">
        <v>2.0000000000000001E-4</v>
      </c>
      <c r="R535" s="198">
        <f>Q535*H535</f>
        <v>6.9600000000000009E-2</v>
      </c>
      <c r="S535" s="198">
        <v>0</v>
      </c>
      <c r="T535" s="199">
        <f>S535*H535</f>
        <v>0</v>
      </c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R535" s="200" t="s">
        <v>214</v>
      </c>
      <c r="AT535" s="200" t="s">
        <v>416</v>
      </c>
      <c r="AU535" s="200" t="s">
        <v>83</v>
      </c>
      <c r="AY535" s="18" t="s">
        <v>172</v>
      </c>
      <c r="BE535" s="201">
        <f>IF(N535="základní",J535,0)</f>
        <v>0</v>
      </c>
      <c r="BF535" s="201">
        <f>IF(N535="snížená",J535,0)</f>
        <v>0</v>
      </c>
      <c r="BG535" s="201">
        <f>IF(N535="zákl. přenesená",J535,0)</f>
        <v>0</v>
      </c>
      <c r="BH535" s="201">
        <f>IF(N535="sníž. přenesená",J535,0)</f>
        <v>0</v>
      </c>
      <c r="BI535" s="201">
        <f>IF(N535="nulová",J535,0)</f>
        <v>0</v>
      </c>
      <c r="BJ535" s="18" t="s">
        <v>81</v>
      </c>
      <c r="BK535" s="201">
        <f>ROUND(I535*H535,2)</f>
        <v>0</v>
      </c>
      <c r="BL535" s="18" t="s">
        <v>178</v>
      </c>
      <c r="BM535" s="200" t="s">
        <v>897</v>
      </c>
    </row>
    <row r="536" spans="1:65" s="15" customFormat="1">
      <c r="B536" s="225"/>
      <c r="C536" s="226"/>
      <c r="D536" s="204" t="s">
        <v>180</v>
      </c>
      <c r="E536" s="227" t="s">
        <v>21</v>
      </c>
      <c r="F536" s="228" t="s">
        <v>470</v>
      </c>
      <c r="G536" s="226"/>
      <c r="H536" s="227" t="s">
        <v>21</v>
      </c>
      <c r="I536" s="229"/>
      <c r="J536" s="226"/>
      <c r="K536" s="226"/>
      <c r="L536" s="230"/>
      <c r="M536" s="231"/>
      <c r="N536" s="232"/>
      <c r="O536" s="232"/>
      <c r="P536" s="232"/>
      <c r="Q536" s="232"/>
      <c r="R536" s="232"/>
      <c r="S536" s="232"/>
      <c r="T536" s="233"/>
      <c r="AT536" s="234" t="s">
        <v>180</v>
      </c>
      <c r="AU536" s="234" t="s">
        <v>83</v>
      </c>
      <c r="AV536" s="15" t="s">
        <v>81</v>
      </c>
      <c r="AW536" s="15" t="s">
        <v>34</v>
      </c>
      <c r="AX536" s="15" t="s">
        <v>73</v>
      </c>
      <c r="AY536" s="234" t="s">
        <v>172</v>
      </c>
    </row>
    <row r="537" spans="1:65" s="13" customFormat="1">
      <c r="B537" s="202"/>
      <c r="C537" s="203"/>
      <c r="D537" s="204" t="s">
        <v>180</v>
      </c>
      <c r="E537" s="205" t="s">
        <v>21</v>
      </c>
      <c r="F537" s="206" t="s">
        <v>898</v>
      </c>
      <c r="G537" s="203"/>
      <c r="H537" s="207">
        <v>348</v>
      </c>
      <c r="I537" s="208"/>
      <c r="J537" s="203"/>
      <c r="K537" s="203"/>
      <c r="L537" s="209"/>
      <c r="M537" s="210"/>
      <c r="N537" s="211"/>
      <c r="O537" s="211"/>
      <c r="P537" s="211"/>
      <c r="Q537" s="211"/>
      <c r="R537" s="211"/>
      <c r="S537" s="211"/>
      <c r="T537" s="212"/>
      <c r="AT537" s="213" t="s">
        <v>180</v>
      </c>
      <c r="AU537" s="213" t="s">
        <v>83</v>
      </c>
      <c r="AV537" s="13" t="s">
        <v>83</v>
      </c>
      <c r="AW537" s="13" t="s">
        <v>34</v>
      </c>
      <c r="AX537" s="13" t="s">
        <v>73</v>
      </c>
      <c r="AY537" s="213" t="s">
        <v>172</v>
      </c>
    </row>
    <row r="538" spans="1:65" s="14" customFormat="1">
      <c r="B538" s="214"/>
      <c r="C538" s="215"/>
      <c r="D538" s="204" t="s">
        <v>180</v>
      </c>
      <c r="E538" s="216" t="s">
        <v>21</v>
      </c>
      <c r="F538" s="217" t="s">
        <v>182</v>
      </c>
      <c r="G538" s="215"/>
      <c r="H538" s="218">
        <v>348</v>
      </c>
      <c r="I538" s="219"/>
      <c r="J538" s="215"/>
      <c r="K538" s="215"/>
      <c r="L538" s="220"/>
      <c r="M538" s="221"/>
      <c r="N538" s="222"/>
      <c r="O538" s="222"/>
      <c r="P538" s="222"/>
      <c r="Q538" s="222"/>
      <c r="R538" s="222"/>
      <c r="S538" s="222"/>
      <c r="T538" s="223"/>
      <c r="AT538" s="224" t="s">
        <v>180</v>
      </c>
      <c r="AU538" s="224" t="s">
        <v>83</v>
      </c>
      <c r="AV538" s="14" t="s">
        <v>178</v>
      </c>
      <c r="AW538" s="14" t="s">
        <v>34</v>
      </c>
      <c r="AX538" s="14" t="s">
        <v>81</v>
      </c>
      <c r="AY538" s="224" t="s">
        <v>172</v>
      </c>
    </row>
    <row r="539" spans="1:65" s="2" customFormat="1" ht="16.5" customHeight="1">
      <c r="A539" s="35"/>
      <c r="B539" s="36"/>
      <c r="C539" s="235" t="s">
        <v>899</v>
      </c>
      <c r="D539" s="235" t="s">
        <v>416</v>
      </c>
      <c r="E539" s="236" t="s">
        <v>900</v>
      </c>
      <c r="F539" s="237" t="s">
        <v>901</v>
      </c>
      <c r="G539" s="238" t="s">
        <v>217</v>
      </c>
      <c r="H539" s="239">
        <v>32</v>
      </c>
      <c r="I539" s="240"/>
      <c r="J539" s="241">
        <f>ROUND(I539*H539,2)</f>
        <v>0</v>
      </c>
      <c r="K539" s="237" t="s">
        <v>21</v>
      </c>
      <c r="L539" s="242"/>
      <c r="M539" s="243" t="s">
        <v>21</v>
      </c>
      <c r="N539" s="244" t="s">
        <v>44</v>
      </c>
      <c r="O539" s="65"/>
      <c r="P539" s="198">
        <f>O539*H539</f>
        <v>0</v>
      </c>
      <c r="Q539" s="198">
        <v>2.2000000000000001E-4</v>
      </c>
      <c r="R539" s="198">
        <f>Q539*H539</f>
        <v>7.0400000000000003E-3</v>
      </c>
      <c r="S539" s="198">
        <v>0</v>
      </c>
      <c r="T539" s="199">
        <f>S539*H539</f>
        <v>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200" t="s">
        <v>214</v>
      </c>
      <c r="AT539" s="200" t="s">
        <v>416</v>
      </c>
      <c r="AU539" s="200" t="s">
        <v>83</v>
      </c>
      <c r="AY539" s="18" t="s">
        <v>172</v>
      </c>
      <c r="BE539" s="201">
        <f>IF(N539="základní",J539,0)</f>
        <v>0</v>
      </c>
      <c r="BF539" s="201">
        <f>IF(N539="snížená",J539,0)</f>
        <v>0</v>
      </c>
      <c r="BG539" s="201">
        <f>IF(N539="zákl. přenesená",J539,0)</f>
        <v>0</v>
      </c>
      <c r="BH539" s="201">
        <f>IF(N539="sníž. přenesená",J539,0)</f>
        <v>0</v>
      </c>
      <c r="BI539" s="201">
        <f>IF(N539="nulová",J539,0)</f>
        <v>0</v>
      </c>
      <c r="BJ539" s="18" t="s">
        <v>81</v>
      </c>
      <c r="BK539" s="201">
        <f>ROUND(I539*H539,2)</f>
        <v>0</v>
      </c>
      <c r="BL539" s="18" t="s">
        <v>178</v>
      </c>
      <c r="BM539" s="200" t="s">
        <v>902</v>
      </c>
    </row>
    <row r="540" spans="1:65" s="15" customFormat="1">
      <c r="B540" s="225"/>
      <c r="C540" s="226"/>
      <c r="D540" s="204" t="s">
        <v>180</v>
      </c>
      <c r="E540" s="227" t="s">
        <v>21</v>
      </c>
      <c r="F540" s="228" t="s">
        <v>470</v>
      </c>
      <c r="G540" s="226"/>
      <c r="H540" s="227" t="s">
        <v>21</v>
      </c>
      <c r="I540" s="229"/>
      <c r="J540" s="226"/>
      <c r="K540" s="226"/>
      <c r="L540" s="230"/>
      <c r="M540" s="231"/>
      <c r="N540" s="232"/>
      <c r="O540" s="232"/>
      <c r="P540" s="232"/>
      <c r="Q540" s="232"/>
      <c r="R540" s="232"/>
      <c r="S540" s="232"/>
      <c r="T540" s="233"/>
      <c r="AT540" s="234" t="s">
        <v>180</v>
      </c>
      <c r="AU540" s="234" t="s">
        <v>83</v>
      </c>
      <c r="AV540" s="15" t="s">
        <v>81</v>
      </c>
      <c r="AW540" s="15" t="s">
        <v>34</v>
      </c>
      <c r="AX540" s="15" t="s">
        <v>73</v>
      </c>
      <c r="AY540" s="234" t="s">
        <v>172</v>
      </c>
    </row>
    <row r="541" spans="1:65" s="13" customFormat="1">
      <c r="B541" s="202"/>
      <c r="C541" s="203"/>
      <c r="D541" s="204" t="s">
        <v>180</v>
      </c>
      <c r="E541" s="205" t="s">
        <v>21</v>
      </c>
      <c r="F541" s="206" t="s">
        <v>372</v>
      </c>
      <c r="G541" s="203"/>
      <c r="H541" s="207">
        <v>32</v>
      </c>
      <c r="I541" s="208"/>
      <c r="J541" s="203"/>
      <c r="K541" s="203"/>
      <c r="L541" s="209"/>
      <c r="M541" s="210"/>
      <c r="N541" s="211"/>
      <c r="O541" s="211"/>
      <c r="P541" s="211"/>
      <c r="Q541" s="211"/>
      <c r="R541" s="211"/>
      <c r="S541" s="211"/>
      <c r="T541" s="212"/>
      <c r="AT541" s="213" t="s">
        <v>180</v>
      </c>
      <c r="AU541" s="213" t="s">
        <v>83</v>
      </c>
      <c r="AV541" s="13" t="s">
        <v>83</v>
      </c>
      <c r="AW541" s="13" t="s">
        <v>34</v>
      </c>
      <c r="AX541" s="13" t="s">
        <v>73</v>
      </c>
      <c r="AY541" s="213" t="s">
        <v>172</v>
      </c>
    </row>
    <row r="542" spans="1:65" s="14" customFormat="1">
      <c r="B542" s="214"/>
      <c r="C542" s="215"/>
      <c r="D542" s="204" t="s">
        <v>180</v>
      </c>
      <c r="E542" s="216" t="s">
        <v>21</v>
      </c>
      <c r="F542" s="217" t="s">
        <v>182</v>
      </c>
      <c r="G542" s="215"/>
      <c r="H542" s="218">
        <v>32</v>
      </c>
      <c r="I542" s="219"/>
      <c r="J542" s="215"/>
      <c r="K542" s="215"/>
      <c r="L542" s="220"/>
      <c r="M542" s="221"/>
      <c r="N542" s="222"/>
      <c r="O542" s="222"/>
      <c r="P542" s="222"/>
      <c r="Q542" s="222"/>
      <c r="R542" s="222"/>
      <c r="S542" s="222"/>
      <c r="T542" s="223"/>
      <c r="AT542" s="224" t="s">
        <v>180</v>
      </c>
      <c r="AU542" s="224" t="s">
        <v>83</v>
      </c>
      <c r="AV542" s="14" t="s">
        <v>178</v>
      </c>
      <c r="AW542" s="14" t="s">
        <v>34</v>
      </c>
      <c r="AX542" s="14" t="s">
        <v>81</v>
      </c>
      <c r="AY542" s="224" t="s">
        <v>172</v>
      </c>
    </row>
    <row r="543" spans="1:65" s="2" customFormat="1" ht="16.5" customHeight="1">
      <c r="A543" s="35"/>
      <c r="B543" s="36"/>
      <c r="C543" s="189" t="s">
        <v>903</v>
      </c>
      <c r="D543" s="189" t="s">
        <v>174</v>
      </c>
      <c r="E543" s="190" t="s">
        <v>904</v>
      </c>
      <c r="F543" s="191" t="s">
        <v>905</v>
      </c>
      <c r="G543" s="192" t="s">
        <v>518</v>
      </c>
      <c r="H543" s="193">
        <v>2</v>
      </c>
      <c r="I543" s="194"/>
      <c r="J543" s="195">
        <f>ROUND(I543*H543,2)</f>
        <v>0</v>
      </c>
      <c r="K543" s="191" t="s">
        <v>21</v>
      </c>
      <c r="L543" s="40"/>
      <c r="M543" s="196" t="s">
        <v>21</v>
      </c>
      <c r="N543" s="197" t="s">
        <v>44</v>
      </c>
      <c r="O543" s="65"/>
      <c r="P543" s="198">
        <f>O543*H543</f>
        <v>0</v>
      </c>
      <c r="Q543" s="198">
        <v>0</v>
      </c>
      <c r="R543" s="198">
        <f>Q543*H543</f>
        <v>0</v>
      </c>
      <c r="S543" s="198">
        <v>0</v>
      </c>
      <c r="T543" s="199">
        <f>S543*H543</f>
        <v>0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200" t="s">
        <v>178</v>
      </c>
      <c r="AT543" s="200" t="s">
        <v>174</v>
      </c>
      <c r="AU543" s="200" t="s">
        <v>83</v>
      </c>
      <c r="AY543" s="18" t="s">
        <v>172</v>
      </c>
      <c r="BE543" s="201">
        <f>IF(N543="základní",J543,0)</f>
        <v>0</v>
      </c>
      <c r="BF543" s="201">
        <f>IF(N543="snížená",J543,0)</f>
        <v>0</v>
      </c>
      <c r="BG543" s="201">
        <f>IF(N543="zákl. přenesená",J543,0)</f>
        <v>0</v>
      </c>
      <c r="BH543" s="201">
        <f>IF(N543="sníž. přenesená",J543,0)</f>
        <v>0</v>
      </c>
      <c r="BI543" s="201">
        <f>IF(N543="nulová",J543,0)</f>
        <v>0</v>
      </c>
      <c r="BJ543" s="18" t="s">
        <v>81</v>
      </c>
      <c r="BK543" s="201">
        <f>ROUND(I543*H543,2)</f>
        <v>0</v>
      </c>
      <c r="BL543" s="18" t="s">
        <v>178</v>
      </c>
      <c r="BM543" s="200" t="s">
        <v>906</v>
      </c>
    </row>
    <row r="544" spans="1:65" s="15" customFormat="1">
      <c r="B544" s="225"/>
      <c r="C544" s="226"/>
      <c r="D544" s="204" t="s">
        <v>180</v>
      </c>
      <c r="E544" s="227" t="s">
        <v>21</v>
      </c>
      <c r="F544" s="228" t="s">
        <v>907</v>
      </c>
      <c r="G544" s="226"/>
      <c r="H544" s="227" t="s">
        <v>21</v>
      </c>
      <c r="I544" s="229"/>
      <c r="J544" s="226"/>
      <c r="K544" s="226"/>
      <c r="L544" s="230"/>
      <c r="M544" s="231"/>
      <c r="N544" s="232"/>
      <c r="O544" s="232"/>
      <c r="P544" s="232"/>
      <c r="Q544" s="232"/>
      <c r="R544" s="232"/>
      <c r="S544" s="232"/>
      <c r="T544" s="233"/>
      <c r="AT544" s="234" t="s">
        <v>180</v>
      </c>
      <c r="AU544" s="234" t="s">
        <v>83</v>
      </c>
      <c r="AV544" s="15" t="s">
        <v>81</v>
      </c>
      <c r="AW544" s="15" t="s">
        <v>34</v>
      </c>
      <c r="AX544" s="15" t="s">
        <v>73</v>
      </c>
      <c r="AY544" s="234" t="s">
        <v>172</v>
      </c>
    </row>
    <row r="545" spans="1:65" s="13" customFormat="1">
      <c r="B545" s="202"/>
      <c r="C545" s="203"/>
      <c r="D545" s="204" t="s">
        <v>180</v>
      </c>
      <c r="E545" s="205" t="s">
        <v>21</v>
      </c>
      <c r="F545" s="206" t="s">
        <v>83</v>
      </c>
      <c r="G545" s="203"/>
      <c r="H545" s="207">
        <v>2</v>
      </c>
      <c r="I545" s="208"/>
      <c r="J545" s="203"/>
      <c r="K545" s="203"/>
      <c r="L545" s="209"/>
      <c r="M545" s="210"/>
      <c r="N545" s="211"/>
      <c r="O545" s="211"/>
      <c r="P545" s="211"/>
      <c r="Q545" s="211"/>
      <c r="R545" s="211"/>
      <c r="S545" s="211"/>
      <c r="T545" s="212"/>
      <c r="AT545" s="213" t="s">
        <v>180</v>
      </c>
      <c r="AU545" s="213" t="s">
        <v>83</v>
      </c>
      <c r="AV545" s="13" t="s">
        <v>83</v>
      </c>
      <c r="AW545" s="13" t="s">
        <v>34</v>
      </c>
      <c r="AX545" s="13" t="s">
        <v>73</v>
      </c>
      <c r="AY545" s="213" t="s">
        <v>172</v>
      </c>
    </row>
    <row r="546" spans="1:65" s="14" customFormat="1">
      <c r="B546" s="214"/>
      <c r="C546" s="215"/>
      <c r="D546" s="204" t="s">
        <v>180</v>
      </c>
      <c r="E546" s="216" t="s">
        <v>21</v>
      </c>
      <c r="F546" s="217" t="s">
        <v>182</v>
      </c>
      <c r="G546" s="215"/>
      <c r="H546" s="218">
        <v>2</v>
      </c>
      <c r="I546" s="219"/>
      <c r="J546" s="215"/>
      <c r="K546" s="215"/>
      <c r="L546" s="220"/>
      <c r="M546" s="221"/>
      <c r="N546" s="222"/>
      <c r="O546" s="222"/>
      <c r="P546" s="222"/>
      <c r="Q546" s="222"/>
      <c r="R546" s="222"/>
      <c r="S546" s="222"/>
      <c r="T546" s="223"/>
      <c r="AT546" s="224" t="s">
        <v>180</v>
      </c>
      <c r="AU546" s="224" t="s">
        <v>83</v>
      </c>
      <c r="AV546" s="14" t="s">
        <v>178</v>
      </c>
      <c r="AW546" s="14" t="s">
        <v>34</v>
      </c>
      <c r="AX546" s="14" t="s">
        <v>81</v>
      </c>
      <c r="AY546" s="224" t="s">
        <v>172</v>
      </c>
    </row>
    <row r="547" spans="1:65" s="12" customFormat="1" ht="22.9" customHeight="1">
      <c r="B547" s="173"/>
      <c r="C547" s="174"/>
      <c r="D547" s="175" t="s">
        <v>72</v>
      </c>
      <c r="E547" s="187" t="s">
        <v>219</v>
      </c>
      <c r="F547" s="187" t="s">
        <v>908</v>
      </c>
      <c r="G547" s="174"/>
      <c r="H547" s="174"/>
      <c r="I547" s="177"/>
      <c r="J547" s="188">
        <f>BK547</f>
        <v>0</v>
      </c>
      <c r="K547" s="174"/>
      <c r="L547" s="179"/>
      <c r="M547" s="180"/>
      <c r="N547" s="181"/>
      <c r="O547" s="181"/>
      <c r="P547" s="182">
        <f>SUM(P548:P554)</f>
        <v>0</v>
      </c>
      <c r="Q547" s="181"/>
      <c r="R547" s="182">
        <f>SUM(R548:R554)</f>
        <v>9.3999999999999997E-4</v>
      </c>
      <c r="S547" s="181"/>
      <c r="T547" s="183">
        <f>SUM(T548:T554)</f>
        <v>7.7499999999999999E-3</v>
      </c>
      <c r="AR547" s="184" t="s">
        <v>81</v>
      </c>
      <c r="AT547" s="185" t="s">
        <v>72</v>
      </c>
      <c r="AU547" s="185" t="s">
        <v>81</v>
      </c>
      <c r="AY547" s="184" t="s">
        <v>172</v>
      </c>
      <c r="BK547" s="186">
        <f>SUM(BK548:BK554)</f>
        <v>0</v>
      </c>
    </row>
    <row r="548" spans="1:65" s="2" customFormat="1" ht="16.5" customHeight="1">
      <c r="A548" s="35"/>
      <c r="B548" s="36"/>
      <c r="C548" s="189" t="s">
        <v>909</v>
      </c>
      <c r="D548" s="189" t="s">
        <v>174</v>
      </c>
      <c r="E548" s="190" t="s">
        <v>910</v>
      </c>
      <c r="F548" s="191" t="s">
        <v>911</v>
      </c>
      <c r="G548" s="192" t="s">
        <v>217</v>
      </c>
      <c r="H548" s="193">
        <v>1</v>
      </c>
      <c r="I548" s="194"/>
      <c r="J548" s="195">
        <f>ROUND(I548*H548,2)</f>
        <v>0</v>
      </c>
      <c r="K548" s="191" t="s">
        <v>177</v>
      </c>
      <c r="L548" s="40"/>
      <c r="M548" s="196" t="s">
        <v>21</v>
      </c>
      <c r="N548" s="197" t="s">
        <v>44</v>
      </c>
      <c r="O548" s="65"/>
      <c r="P548" s="198">
        <f>O548*H548</f>
        <v>0</v>
      </c>
      <c r="Q548" s="198">
        <v>6.9999999999999999E-4</v>
      </c>
      <c r="R548" s="198">
        <f>Q548*H548</f>
        <v>6.9999999999999999E-4</v>
      </c>
      <c r="S548" s="198">
        <v>0</v>
      </c>
      <c r="T548" s="199">
        <f>S548*H548</f>
        <v>0</v>
      </c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R548" s="200" t="s">
        <v>178</v>
      </c>
      <c r="AT548" s="200" t="s">
        <v>174</v>
      </c>
      <c r="AU548" s="200" t="s">
        <v>83</v>
      </c>
      <c r="AY548" s="18" t="s">
        <v>172</v>
      </c>
      <c r="BE548" s="201">
        <f>IF(N548="základní",J548,0)</f>
        <v>0</v>
      </c>
      <c r="BF548" s="201">
        <f>IF(N548="snížená",J548,0)</f>
        <v>0</v>
      </c>
      <c r="BG548" s="201">
        <f>IF(N548="zákl. přenesená",J548,0)</f>
        <v>0</v>
      </c>
      <c r="BH548" s="201">
        <f>IF(N548="sníž. přenesená",J548,0)</f>
        <v>0</v>
      </c>
      <c r="BI548" s="201">
        <f>IF(N548="nulová",J548,0)</f>
        <v>0</v>
      </c>
      <c r="BJ548" s="18" t="s">
        <v>81</v>
      </c>
      <c r="BK548" s="201">
        <f>ROUND(I548*H548,2)</f>
        <v>0</v>
      </c>
      <c r="BL548" s="18" t="s">
        <v>178</v>
      </c>
      <c r="BM548" s="200" t="s">
        <v>912</v>
      </c>
    </row>
    <row r="549" spans="1:65" s="2" customFormat="1" ht="24" customHeight="1">
      <c r="A549" s="35"/>
      <c r="B549" s="36"/>
      <c r="C549" s="189" t="s">
        <v>913</v>
      </c>
      <c r="D549" s="189" t="s">
        <v>174</v>
      </c>
      <c r="E549" s="190" t="s">
        <v>914</v>
      </c>
      <c r="F549" s="191" t="s">
        <v>915</v>
      </c>
      <c r="G549" s="192" t="s">
        <v>199</v>
      </c>
      <c r="H549" s="193">
        <v>0.25</v>
      </c>
      <c r="I549" s="194"/>
      <c r="J549" s="195">
        <f>ROUND(I549*H549,2)</f>
        <v>0</v>
      </c>
      <c r="K549" s="191" t="s">
        <v>177</v>
      </c>
      <c r="L549" s="40"/>
      <c r="M549" s="196" t="s">
        <v>21</v>
      </c>
      <c r="N549" s="197" t="s">
        <v>44</v>
      </c>
      <c r="O549" s="65"/>
      <c r="P549" s="198">
        <f>O549*H549</f>
        <v>0</v>
      </c>
      <c r="Q549" s="198">
        <v>9.6000000000000002E-4</v>
      </c>
      <c r="R549" s="198">
        <f>Q549*H549</f>
        <v>2.4000000000000001E-4</v>
      </c>
      <c r="S549" s="198">
        <v>3.1E-2</v>
      </c>
      <c r="T549" s="199">
        <f>S549*H549</f>
        <v>7.7499999999999999E-3</v>
      </c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R549" s="200" t="s">
        <v>178</v>
      </c>
      <c r="AT549" s="200" t="s">
        <v>174</v>
      </c>
      <c r="AU549" s="200" t="s">
        <v>83</v>
      </c>
      <c r="AY549" s="18" t="s">
        <v>172</v>
      </c>
      <c r="BE549" s="201">
        <f>IF(N549="základní",J549,0)</f>
        <v>0</v>
      </c>
      <c r="BF549" s="201">
        <f>IF(N549="snížená",J549,0)</f>
        <v>0</v>
      </c>
      <c r="BG549" s="201">
        <f>IF(N549="zákl. přenesená",J549,0)</f>
        <v>0</v>
      </c>
      <c r="BH549" s="201">
        <f>IF(N549="sníž. přenesená",J549,0)</f>
        <v>0</v>
      </c>
      <c r="BI549" s="201">
        <f>IF(N549="nulová",J549,0)</f>
        <v>0</v>
      </c>
      <c r="BJ549" s="18" t="s">
        <v>81</v>
      </c>
      <c r="BK549" s="201">
        <f>ROUND(I549*H549,2)</f>
        <v>0</v>
      </c>
      <c r="BL549" s="18" t="s">
        <v>178</v>
      </c>
      <c r="BM549" s="200" t="s">
        <v>916</v>
      </c>
    </row>
    <row r="550" spans="1:65" s="15" customFormat="1">
      <c r="B550" s="225"/>
      <c r="C550" s="226"/>
      <c r="D550" s="204" t="s">
        <v>180</v>
      </c>
      <c r="E550" s="227" t="s">
        <v>21</v>
      </c>
      <c r="F550" s="228" t="s">
        <v>463</v>
      </c>
      <c r="G550" s="226"/>
      <c r="H550" s="227" t="s">
        <v>21</v>
      </c>
      <c r="I550" s="229"/>
      <c r="J550" s="226"/>
      <c r="K550" s="226"/>
      <c r="L550" s="230"/>
      <c r="M550" s="231"/>
      <c r="N550" s="232"/>
      <c r="O550" s="232"/>
      <c r="P550" s="232"/>
      <c r="Q550" s="232"/>
      <c r="R550" s="232"/>
      <c r="S550" s="232"/>
      <c r="T550" s="233"/>
      <c r="AT550" s="234" t="s">
        <v>180</v>
      </c>
      <c r="AU550" s="234" t="s">
        <v>83</v>
      </c>
      <c r="AV550" s="15" t="s">
        <v>81</v>
      </c>
      <c r="AW550" s="15" t="s">
        <v>34</v>
      </c>
      <c r="AX550" s="15" t="s">
        <v>73</v>
      </c>
      <c r="AY550" s="234" t="s">
        <v>172</v>
      </c>
    </row>
    <row r="551" spans="1:65" s="13" customFormat="1">
      <c r="B551" s="202"/>
      <c r="C551" s="203"/>
      <c r="D551" s="204" t="s">
        <v>180</v>
      </c>
      <c r="E551" s="205" t="s">
        <v>21</v>
      </c>
      <c r="F551" s="206" t="s">
        <v>917</v>
      </c>
      <c r="G551" s="203"/>
      <c r="H551" s="207">
        <v>0.25</v>
      </c>
      <c r="I551" s="208"/>
      <c r="J551" s="203"/>
      <c r="K551" s="203"/>
      <c r="L551" s="209"/>
      <c r="M551" s="210"/>
      <c r="N551" s="211"/>
      <c r="O551" s="211"/>
      <c r="P551" s="211"/>
      <c r="Q551" s="211"/>
      <c r="R551" s="211"/>
      <c r="S551" s="211"/>
      <c r="T551" s="212"/>
      <c r="AT551" s="213" t="s">
        <v>180</v>
      </c>
      <c r="AU551" s="213" t="s">
        <v>83</v>
      </c>
      <c r="AV551" s="13" t="s">
        <v>83</v>
      </c>
      <c r="AW551" s="13" t="s">
        <v>34</v>
      </c>
      <c r="AX551" s="13" t="s">
        <v>73</v>
      </c>
      <c r="AY551" s="213" t="s">
        <v>172</v>
      </c>
    </row>
    <row r="552" spans="1:65" s="14" customFormat="1">
      <c r="B552" s="214"/>
      <c r="C552" s="215"/>
      <c r="D552" s="204" t="s">
        <v>180</v>
      </c>
      <c r="E552" s="216" t="s">
        <v>21</v>
      </c>
      <c r="F552" s="217" t="s">
        <v>182</v>
      </c>
      <c r="G552" s="215"/>
      <c r="H552" s="218">
        <v>0.25</v>
      </c>
      <c r="I552" s="219"/>
      <c r="J552" s="215"/>
      <c r="K552" s="215"/>
      <c r="L552" s="220"/>
      <c r="M552" s="221"/>
      <c r="N552" s="222"/>
      <c r="O552" s="222"/>
      <c r="P552" s="222"/>
      <c r="Q552" s="222"/>
      <c r="R552" s="222"/>
      <c r="S552" s="222"/>
      <c r="T552" s="223"/>
      <c r="AT552" s="224" t="s">
        <v>180</v>
      </c>
      <c r="AU552" s="224" t="s">
        <v>83</v>
      </c>
      <c r="AV552" s="14" t="s">
        <v>178</v>
      </c>
      <c r="AW552" s="14" t="s">
        <v>34</v>
      </c>
      <c r="AX552" s="14" t="s">
        <v>81</v>
      </c>
      <c r="AY552" s="224" t="s">
        <v>172</v>
      </c>
    </row>
    <row r="553" spans="1:65" s="2" customFormat="1" ht="16.5" customHeight="1">
      <c r="A553" s="35"/>
      <c r="B553" s="36"/>
      <c r="C553" s="235" t="s">
        <v>918</v>
      </c>
      <c r="D553" s="235" t="s">
        <v>416</v>
      </c>
      <c r="E553" s="236" t="s">
        <v>919</v>
      </c>
      <c r="F553" s="237" t="s">
        <v>920</v>
      </c>
      <c r="G553" s="238" t="s">
        <v>518</v>
      </c>
      <c r="H553" s="239">
        <v>1</v>
      </c>
      <c r="I553" s="240"/>
      <c r="J553" s="241">
        <f>ROUND(I553*H553,2)</f>
        <v>0</v>
      </c>
      <c r="K553" s="237" t="s">
        <v>21</v>
      </c>
      <c r="L553" s="242"/>
      <c r="M553" s="243" t="s">
        <v>21</v>
      </c>
      <c r="N553" s="244" t="s">
        <v>44</v>
      </c>
      <c r="O553" s="65"/>
      <c r="P553" s="198">
        <f>O553*H553</f>
        <v>0</v>
      </c>
      <c r="Q553" s="198">
        <v>0</v>
      </c>
      <c r="R553" s="198">
        <f>Q553*H553</f>
        <v>0</v>
      </c>
      <c r="S553" s="198">
        <v>0</v>
      </c>
      <c r="T553" s="199">
        <f>S553*H553</f>
        <v>0</v>
      </c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R553" s="200" t="s">
        <v>214</v>
      </c>
      <c r="AT553" s="200" t="s">
        <v>416</v>
      </c>
      <c r="AU553" s="200" t="s">
        <v>83</v>
      </c>
      <c r="AY553" s="18" t="s">
        <v>172</v>
      </c>
      <c r="BE553" s="201">
        <f>IF(N553="základní",J553,0)</f>
        <v>0</v>
      </c>
      <c r="BF553" s="201">
        <f>IF(N553="snížená",J553,0)</f>
        <v>0</v>
      </c>
      <c r="BG553" s="201">
        <f>IF(N553="zákl. přenesená",J553,0)</f>
        <v>0</v>
      </c>
      <c r="BH553" s="201">
        <f>IF(N553="sníž. přenesená",J553,0)</f>
        <v>0</v>
      </c>
      <c r="BI553" s="201">
        <f>IF(N553="nulová",J553,0)</f>
        <v>0</v>
      </c>
      <c r="BJ553" s="18" t="s">
        <v>81</v>
      </c>
      <c r="BK553" s="201">
        <f>ROUND(I553*H553,2)</f>
        <v>0</v>
      </c>
      <c r="BL553" s="18" t="s">
        <v>178</v>
      </c>
      <c r="BM553" s="200" t="s">
        <v>921</v>
      </c>
    </row>
    <row r="554" spans="1:65" s="13" customFormat="1">
      <c r="B554" s="202"/>
      <c r="C554" s="203"/>
      <c r="D554" s="204" t="s">
        <v>180</v>
      </c>
      <c r="E554" s="205" t="s">
        <v>21</v>
      </c>
      <c r="F554" s="206" t="s">
        <v>81</v>
      </c>
      <c r="G554" s="203"/>
      <c r="H554" s="207">
        <v>1</v>
      </c>
      <c r="I554" s="208"/>
      <c r="J554" s="203"/>
      <c r="K554" s="203"/>
      <c r="L554" s="209"/>
      <c r="M554" s="210"/>
      <c r="N554" s="211"/>
      <c r="O554" s="211"/>
      <c r="P554" s="211"/>
      <c r="Q554" s="211"/>
      <c r="R554" s="211"/>
      <c r="S554" s="211"/>
      <c r="T554" s="212"/>
      <c r="AT554" s="213" t="s">
        <v>180</v>
      </c>
      <c r="AU554" s="213" t="s">
        <v>83</v>
      </c>
      <c r="AV554" s="13" t="s">
        <v>83</v>
      </c>
      <c r="AW554" s="13" t="s">
        <v>34</v>
      </c>
      <c r="AX554" s="13" t="s">
        <v>81</v>
      </c>
      <c r="AY554" s="213" t="s">
        <v>172</v>
      </c>
    </row>
    <row r="555" spans="1:65" s="12" customFormat="1" ht="22.9" customHeight="1">
      <c r="B555" s="173"/>
      <c r="C555" s="174"/>
      <c r="D555" s="175" t="s">
        <v>72</v>
      </c>
      <c r="E555" s="187" t="s">
        <v>922</v>
      </c>
      <c r="F555" s="187" t="s">
        <v>923</v>
      </c>
      <c r="G555" s="174"/>
      <c r="H555" s="174"/>
      <c r="I555" s="177"/>
      <c r="J555" s="188">
        <f>BK555</f>
        <v>0</v>
      </c>
      <c r="K555" s="174"/>
      <c r="L555" s="179"/>
      <c r="M555" s="180"/>
      <c r="N555" s="181"/>
      <c r="O555" s="181"/>
      <c r="P555" s="182">
        <f>P556</f>
        <v>0</v>
      </c>
      <c r="Q555" s="181"/>
      <c r="R555" s="182">
        <f>R556</f>
        <v>0</v>
      </c>
      <c r="S555" s="181"/>
      <c r="T555" s="183">
        <f>T556</f>
        <v>0</v>
      </c>
      <c r="AR555" s="184" t="s">
        <v>81</v>
      </c>
      <c r="AT555" s="185" t="s">
        <v>72</v>
      </c>
      <c r="AU555" s="185" t="s">
        <v>81</v>
      </c>
      <c r="AY555" s="184" t="s">
        <v>172</v>
      </c>
      <c r="BK555" s="186">
        <f>BK556</f>
        <v>0</v>
      </c>
    </row>
    <row r="556" spans="1:65" s="2" customFormat="1" ht="24" customHeight="1">
      <c r="A556" s="35"/>
      <c r="B556" s="36"/>
      <c r="C556" s="189" t="s">
        <v>924</v>
      </c>
      <c r="D556" s="189" t="s">
        <v>174</v>
      </c>
      <c r="E556" s="190" t="s">
        <v>925</v>
      </c>
      <c r="F556" s="191" t="s">
        <v>926</v>
      </c>
      <c r="G556" s="192" t="s">
        <v>419</v>
      </c>
      <c r="H556" s="193">
        <v>38.545999999999999</v>
      </c>
      <c r="I556" s="194"/>
      <c r="J556" s="195">
        <f>ROUND(I556*H556,2)</f>
        <v>0</v>
      </c>
      <c r="K556" s="191" t="s">
        <v>177</v>
      </c>
      <c r="L556" s="40"/>
      <c r="M556" s="196" t="s">
        <v>21</v>
      </c>
      <c r="N556" s="197" t="s">
        <v>44</v>
      </c>
      <c r="O556" s="65"/>
      <c r="P556" s="198">
        <f>O556*H556</f>
        <v>0</v>
      </c>
      <c r="Q556" s="198">
        <v>0</v>
      </c>
      <c r="R556" s="198">
        <f>Q556*H556</f>
        <v>0</v>
      </c>
      <c r="S556" s="198">
        <v>0</v>
      </c>
      <c r="T556" s="199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200" t="s">
        <v>178</v>
      </c>
      <c r="AT556" s="200" t="s">
        <v>174</v>
      </c>
      <c r="AU556" s="200" t="s">
        <v>83</v>
      </c>
      <c r="AY556" s="18" t="s">
        <v>172</v>
      </c>
      <c r="BE556" s="201">
        <f>IF(N556="základní",J556,0)</f>
        <v>0</v>
      </c>
      <c r="BF556" s="201">
        <f>IF(N556="snížená",J556,0)</f>
        <v>0</v>
      </c>
      <c r="BG556" s="201">
        <f>IF(N556="zákl. přenesená",J556,0)</f>
        <v>0</v>
      </c>
      <c r="BH556" s="201">
        <f>IF(N556="sníž. přenesená",J556,0)</f>
        <v>0</v>
      </c>
      <c r="BI556" s="201">
        <f>IF(N556="nulová",J556,0)</f>
        <v>0</v>
      </c>
      <c r="BJ556" s="18" t="s">
        <v>81</v>
      </c>
      <c r="BK556" s="201">
        <f>ROUND(I556*H556,2)</f>
        <v>0</v>
      </c>
      <c r="BL556" s="18" t="s">
        <v>178</v>
      </c>
      <c r="BM556" s="200" t="s">
        <v>927</v>
      </c>
    </row>
    <row r="557" spans="1:65" s="12" customFormat="1" ht="25.9" customHeight="1">
      <c r="B557" s="173"/>
      <c r="C557" s="174"/>
      <c r="D557" s="175" t="s">
        <v>72</v>
      </c>
      <c r="E557" s="176" t="s">
        <v>416</v>
      </c>
      <c r="F557" s="176" t="s">
        <v>928</v>
      </c>
      <c r="G557" s="174"/>
      <c r="H557" s="174"/>
      <c r="I557" s="177"/>
      <c r="J557" s="178">
        <f>BK557</f>
        <v>0</v>
      </c>
      <c r="K557" s="174"/>
      <c r="L557" s="179"/>
      <c r="M557" s="180"/>
      <c r="N557" s="181"/>
      <c r="O557" s="181"/>
      <c r="P557" s="182">
        <f>P558</f>
        <v>0</v>
      </c>
      <c r="Q557" s="181"/>
      <c r="R557" s="182">
        <f>R558</f>
        <v>0.201907</v>
      </c>
      <c r="S557" s="181"/>
      <c r="T557" s="183">
        <f>T558</f>
        <v>0</v>
      </c>
      <c r="AR557" s="184" t="s">
        <v>186</v>
      </c>
      <c r="AT557" s="185" t="s">
        <v>72</v>
      </c>
      <c r="AU557" s="185" t="s">
        <v>73</v>
      </c>
      <c r="AY557" s="184" t="s">
        <v>172</v>
      </c>
      <c r="BK557" s="186">
        <f>BK558</f>
        <v>0</v>
      </c>
    </row>
    <row r="558" spans="1:65" s="12" customFormat="1" ht="22.9" customHeight="1">
      <c r="B558" s="173"/>
      <c r="C558" s="174"/>
      <c r="D558" s="175" t="s">
        <v>72</v>
      </c>
      <c r="E558" s="187" t="s">
        <v>929</v>
      </c>
      <c r="F558" s="187" t="s">
        <v>930</v>
      </c>
      <c r="G558" s="174"/>
      <c r="H558" s="174"/>
      <c r="I558" s="177"/>
      <c r="J558" s="188">
        <f>BK558</f>
        <v>0</v>
      </c>
      <c r="K558" s="174"/>
      <c r="L558" s="179"/>
      <c r="M558" s="180"/>
      <c r="N558" s="181"/>
      <c r="O558" s="181"/>
      <c r="P558" s="182">
        <f>SUM(P559:P565)</f>
        <v>0</v>
      </c>
      <c r="Q558" s="181"/>
      <c r="R558" s="182">
        <f>SUM(R559:R565)</f>
        <v>0.201907</v>
      </c>
      <c r="S558" s="181"/>
      <c r="T558" s="183">
        <f>SUM(T559:T565)</f>
        <v>0</v>
      </c>
      <c r="AR558" s="184" t="s">
        <v>186</v>
      </c>
      <c r="AT558" s="185" t="s">
        <v>72</v>
      </c>
      <c r="AU558" s="185" t="s">
        <v>81</v>
      </c>
      <c r="AY558" s="184" t="s">
        <v>172</v>
      </c>
      <c r="BK558" s="186">
        <f>SUM(BK559:BK565)</f>
        <v>0</v>
      </c>
    </row>
    <row r="559" spans="1:65" s="2" customFormat="1" ht="16.5" customHeight="1">
      <c r="A559" s="35"/>
      <c r="B559" s="36"/>
      <c r="C559" s="189" t="s">
        <v>931</v>
      </c>
      <c r="D559" s="189" t="s">
        <v>174</v>
      </c>
      <c r="E559" s="190" t="s">
        <v>932</v>
      </c>
      <c r="F559" s="191" t="s">
        <v>933</v>
      </c>
      <c r="G559" s="192" t="s">
        <v>199</v>
      </c>
      <c r="H559" s="193">
        <v>31.43</v>
      </c>
      <c r="I559" s="194"/>
      <c r="J559" s="195">
        <f>ROUND(I559*H559,2)</f>
        <v>0</v>
      </c>
      <c r="K559" s="191" t="s">
        <v>177</v>
      </c>
      <c r="L559" s="40"/>
      <c r="M559" s="196" t="s">
        <v>21</v>
      </c>
      <c r="N559" s="197" t="s">
        <v>44</v>
      </c>
      <c r="O559" s="65"/>
      <c r="P559" s="198">
        <f>O559*H559</f>
        <v>0</v>
      </c>
      <c r="Q559" s="198">
        <v>4.8599999999999997E-3</v>
      </c>
      <c r="R559" s="198">
        <f>Q559*H559</f>
        <v>0.15274979999999999</v>
      </c>
      <c r="S559" s="198">
        <v>0</v>
      </c>
      <c r="T559" s="199">
        <f>S559*H559</f>
        <v>0</v>
      </c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R559" s="200" t="s">
        <v>544</v>
      </c>
      <c r="AT559" s="200" t="s">
        <v>174</v>
      </c>
      <c r="AU559" s="200" t="s">
        <v>83</v>
      </c>
      <c r="AY559" s="18" t="s">
        <v>172</v>
      </c>
      <c r="BE559" s="201">
        <f>IF(N559="základní",J559,0)</f>
        <v>0</v>
      </c>
      <c r="BF559" s="201">
        <f>IF(N559="snížená",J559,0)</f>
        <v>0</v>
      </c>
      <c r="BG559" s="201">
        <f>IF(N559="zákl. přenesená",J559,0)</f>
        <v>0</v>
      </c>
      <c r="BH559" s="201">
        <f>IF(N559="sníž. přenesená",J559,0)</f>
        <v>0</v>
      </c>
      <c r="BI559" s="201">
        <f>IF(N559="nulová",J559,0)</f>
        <v>0</v>
      </c>
      <c r="BJ559" s="18" t="s">
        <v>81</v>
      </c>
      <c r="BK559" s="201">
        <f>ROUND(I559*H559,2)</f>
        <v>0</v>
      </c>
      <c r="BL559" s="18" t="s">
        <v>544</v>
      </c>
      <c r="BM559" s="200" t="s">
        <v>934</v>
      </c>
    </row>
    <row r="560" spans="1:65" s="15" customFormat="1">
      <c r="B560" s="225"/>
      <c r="C560" s="226"/>
      <c r="D560" s="204" t="s">
        <v>180</v>
      </c>
      <c r="E560" s="227" t="s">
        <v>21</v>
      </c>
      <c r="F560" s="228" t="s">
        <v>341</v>
      </c>
      <c r="G560" s="226"/>
      <c r="H560" s="227" t="s">
        <v>21</v>
      </c>
      <c r="I560" s="229"/>
      <c r="J560" s="226"/>
      <c r="K560" s="226"/>
      <c r="L560" s="230"/>
      <c r="M560" s="231"/>
      <c r="N560" s="232"/>
      <c r="O560" s="232"/>
      <c r="P560" s="232"/>
      <c r="Q560" s="232"/>
      <c r="R560" s="232"/>
      <c r="S560" s="232"/>
      <c r="T560" s="233"/>
      <c r="AT560" s="234" t="s">
        <v>180</v>
      </c>
      <c r="AU560" s="234" t="s">
        <v>83</v>
      </c>
      <c r="AV560" s="15" t="s">
        <v>81</v>
      </c>
      <c r="AW560" s="15" t="s">
        <v>34</v>
      </c>
      <c r="AX560" s="15" t="s">
        <v>73</v>
      </c>
      <c r="AY560" s="234" t="s">
        <v>172</v>
      </c>
    </row>
    <row r="561" spans="1:65" s="13" customFormat="1">
      <c r="B561" s="202"/>
      <c r="C561" s="203"/>
      <c r="D561" s="204" t="s">
        <v>180</v>
      </c>
      <c r="E561" s="205" t="s">
        <v>21</v>
      </c>
      <c r="F561" s="206" t="s">
        <v>347</v>
      </c>
      <c r="G561" s="203"/>
      <c r="H561" s="207">
        <v>31.43</v>
      </c>
      <c r="I561" s="208"/>
      <c r="J561" s="203"/>
      <c r="K561" s="203"/>
      <c r="L561" s="209"/>
      <c r="M561" s="210"/>
      <c r="N561" s="211"/>
      <c r="O561" s="211"/>
      <c r="P561" s="211"/>
      <c r="Q561" s="211"/>
      <c r="R561" s="211"/>
      <c r="S561" s="211"/>
      <c r="T561" s="212"/>
      <c r="AT561" s="213" t="s">
        <v>180</v>
      </c>
      <c r="AU561" s="213" t="s">
        <v>83</v>
      </c>
      <c r="AV561" s="13" t="s">
        <v>83</v>
      </c>
      <c r="AW561" s="13" t="s">
        <v>34</v>
      </c>
      <c r="AX561" s="13" t="s">
        <v>73</v>
      </c>
      <c r="AY561" s="213" t="s">
        <v>172</v>
      </c>
    </row>
    <row r="562" spans="1:65" s="14" customFormat="1">
      <c r="B562" s="214"/>
      <c r="C562" s="215"/>
      <c r="D562" s="204" t="s">
        <v>180</v>
      </c>
      <c r="E562" s="216" t="s">
        <v>21</v>
      </c>
      <c r="F562" s="217" t="s">
        <v>182</v>
      </c>
      <c r="G562" s="215"/>
      <c r="H562" s="218">
        <v>31.43</v>
      </c>
      <c r="I562" s="219"/>
      <c r="J562" s="215"/>
      <c r="K562" s="215"/>
      <c r="L562" s="220"/>
      <c r="M562" s="221"/>
      <c r="N562" s="222"/>
      <c r="O562" s="222"/>
      <c r="P562" s="222"/>
      <c r="Q562" s="222"/>
      <c r="R562" s="222"/>
      <c r="S562" s="222"/>
      <c r="T562" s="223"/>
      <c r="AT562" s="224" t="s">
        <v>180</v>
      </c>
      <c r="AU562" s="224" t="s">
        <v>83</v>
      </c>
      <c r="AV562" s="14" t="s">
        <v>178</v>
      </c>
      <c r="AW562" s="14" t="s">
        <v>34</v>
      </c>
      <c r="AX562" s="14" t="s">
        <v>81</v>
      </c>
      <c r="AY562" s="224" t="s">
        <v>172</v>
      </c>
    </row>
    <row r="563" spans="1:65" s="2" customFormat="1" ht="16.5" customHeight="1">
      <c r="A563" s="35"/>
      <c r="B563" s="36"/>
      <c r="C563" s="235" t="s">
        <v>935</v>
      </c>
      <c r="D563" s="235" t="s">
        <v>416</v>
      </c>
      <c r="E563" s="236" t="s">
        <v>624</v>
      </c>
      <c r="F563" s="237" t="s">
        <v>625</v>
      </c>
      <c r="G563" s="238" t="s">
        <v>199</v>
      </c>
      <c r="H563" s="239">
        <v>36.145000000000003</v>
      </c>
      <c r="I563" s="240"/>
      <c r="J563" s="241">
        <f>ROUND(I563*H563,2)</f>
        <v>0</v>
      </c>
      <c r="K563" s="237" t="s">
        <v>21</v>
      </c>
      <c r="L563" s="242"/>
      <c r="M563" s="243" t="s">
        <v>21</v>
      </c>
      <c r="N563" s="244" t="s">
        <v>44</v>
      </c>
      <c r="O563" s="65"/>
      <c r="P563" s="198">
        <f>O563*H563</f>
        <v>0</v>
      </c>
      <c r="Q563" s="198">
        <v>1.3600000000000001E-3</v>
      </c>
      <c r="R563" s="198">
        <f>Q563*H563</f>
        <v>4.9157200000000005E-2</v>
      </c>
      <c r="S563" s="198">
        <v>0</v>
      </c>
      <c r="T563" s="199">
        <f>S563*H563</f>
        <v>0</v>
      </c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R563" s="200" t="s">
        <v>214</v>
      </c>
      <c r="AT563" s="200" t="s">
        <v>416</v>
      </c>
      <c r="AU563" s="200" t="s">
        <v>83</v>
      </c>
      <c r="AY563" s="18" t="s">
        <v>172</v>
      </c>
      <c r="BE563" s="201">
        <f>IF(N563="základní",J563,0)</f>
        <v>0</v>
      </c>
      <c r="BF563" s="201">
        <f>IF(N563="snížená",J563,0)</f>
        <v>0</v>
      </c>
      <c r="BG563" s="201">
        <f>IF(N563="zákl. přenesená",J563,0)</f>
        <v>0</v>
      </c>
      <c r="BH563" s="201">
        <f>IF(N563="sníž. přenesená",J563,0)</f>
        <v>0</v>
      </c>
      <c r="BI563" s="201">
        <f>IF(N563="nulová",J563,0)</f>
        <v>0</v>
      </c>
      <c r="BJ563" s="18" t="s">
        <v>81</v>
      </c>
      <c r="BK563" s="201">
        <f>ROUND(I563*H563,2)</f>
        <v>0</v>
      </c>
      <c r="BL563" s="18" t="s">
        <v>178</v>
      </c>
      <c r="BM563" s="200" t="s">
        <v>936</v>
      </c>
    </row>
    <row r="564" spans="1:65" s="13" customFormat="1">
      <c r="B564" s="202"/>
      <c r="C564" s="203"/>
      <c r="D564" s="204" t="s">
        <v>180</v>
      </c>
      <c r="E564" s="205" t="s">
        <v>21</v>
      </c>
      <c r="F564" s="206" t="s">
        <v>937</v>
      </c>
      <c r="G564" s="203"/>
      <c r="H564" s="207">
        <v>36.145000000000003</v>
      </c>
      <c r="I564" s="208"/>
      <c r="J564" s="203"/>
      <c r="K564" s="203"/>
      <c r="L564" s="209"/>
      <c r="M564" s="210"/>
      <c r="N564" s="211"/>
      <c r="O564" s="211"/>
      <c r="P564" s="211"/>
      <c r="Q564" s="211"/>
      <c r="R564" s="211"/>
      <c r="S564" s="211"/>
      <c r="T564" s="212"/>
      <c r="AT564" s="213" t="s">
        <v>180</v>
      </c>
      <c r="AU564" s="213" t="s">
        <v>83</v>
      </c>
      <c r="AV564" s="13" t="s">
        <v>83</v>
      </c>
      <c r="AW564" s="13" t="s">
        <v>34</v>
      </c>
      <c r="AX564" s="13" t="s">
        <v>73</v>
      </c>
      <c r="AY564" s="213" t="s">
        <v>172</v>
      </c>
    </row>
    <row r="565" spans="1:65" s="14" customFormat="1">
      <c r="B565" s="214"/>
      <c r="C565" s="215"/>
      <c r="D565" s="204" t="s">
        <v>180</v>
      </c>
      <c r="E565" s="216" t="s">
        <v>21</v>
      </c>
      <c r="F565" s="217" t="s">
        <v>182</v>
      </c>
      <c r="G565" s="215"/>
      <c r="H565" s="218">
        <v>36.145000000000003</v>
      </c>
      <c r="I565" s="219"/>
      <c r="J565" s="215"/>
      <c r="K565" s="215"/>
      <c r="L565" s="220"/>
      <c r="M565" s="245"/>
      <c r="N565" s="246"/>
      <c r="O565" s="246"/>
      <c r="P565" s="246"/>
      <c r="Q565" s="246"/>
      <c r="R565" s="246"/>
      <c r="S565" s="246"/>
      <c r="T565" s="247"/>
      <c r="AT565" s="224" t="s">
        <v>180</v>
      </c>
      <c r="AU565" s="224" t="s">
        <v>83</v>
      </c>
      <c r="AV565" s="14" t="s">
        <v>178</v>
      </c>
      <c r="AW565" s="14" t="s">
        <v>34</v>
      </c>
      <c r="AX565" s="14" t="s">
        <v>81</v>
      </c>
      <c r="AY565" s="224" t="s">
        <v>172</v>
      </c>
    </row>
    <row r="566" spans="1:65" s="2" customFormat="1" ht="6.95" customHeight="1">
      <c r="A566" s="35"/>
      <c r="B566" s="48"/>
      <c r="C566" s="49"/>
      <c r="D566" s="49"/>
      <c r="E566" s="49"/>
      <c r="F566" s="49"/>
      <c r="G566" s="49"/>
      <c r="H566" s="49"/>
      <c r="I566" s="138"/>
      <c r="J566" s="49"/>
      <c r="K566" s="49"/>
      <c r="L566" s="40"/>
      <c r="M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</row>
  </sheetData>
  <sheetProtection algorithmName="SHA-512" hashValue="XOBvJ+eUQjQP+8I8A0RNFVlwMsb6O8IOd7EYsehOmZjFRsRTKCO+lzZ8uY+ywHhbduNORW5L6TW0f3j4hCaWKQ==" saltValue="mLQZpTfSN2GZq/LbRrIIfNmw50H1eLogU3gEaU2AnLa2x7uM2oW3tHM7bTNIAgm1WxTtsGpp8/MEHYjd5Fs9SA==" spinCount="100000" sheet="1" objects="1" scenarios="1" formatColumns="0" formatRows="0" autoFilter="0"/>
  <autoFilter ref="C88:K565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3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2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86</v>
      </c>
      <c r="AZ2" s="103" t="s">
        <v>117</v>
      </c>
      <c r="BA2" s="103" t="s">
        <v>117</v>
      </c>
      <c r="BB2" s="103" t="s">
        <v>115</v>
      </c>
      <c r="BC2" s="103" t="s">
        <v>938</v>
      </c>
      <c r="BD2" s="103" t="s">
        <v>83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1"/>
      <c r="AT3" s="18" t="s">
        <v>83</v>
      </c>
      <c r="AZ3" s="103" t="s">
        <v>120</v>
      </c>
      <c r="BA3" s="103" t="s">
        <v>120</v>
      </c>
      <c r="BB3" s="103" t="s">
        <v>115</v>
      </c>
      <c r="BC3" s="103" t="s">
        <v>939</v>
      </c>
      <c r="BD3" s="103" t="s">
        <v>83</v>
      </c>
    </row>
    <row r="4" spans="1:56" s="1" customFormat="1" ht="24.95" customHeight="1">
      <c r="B4" s="21"/>
      <c r="D4" s="107" t="s">
        <v>119</v>
      </c>
      <c r="I4" s="102"/>
      <c r="L4" s="21"/>
      <c r="M4" s="108" t="s">
        <v>10</v>
      </c>
      <c r="AT4" s="18" t="s">
        <v>4</v>
      </c>
      <c r="AZ4" s="103" t="s">
        <v>124</v>
      </c>
      <c r="BA4" s="103" t="s">
        <v>124</v>
      </c>
      <c r="BB4" s="103" t="s">
        <v>125</v>
      </c>
      <c r="BC4" s="103" t="s">
        <v>940</v>
      </c>
      <c r="BD4" s="103" t="s">
        <v>83</v>
      </c>
    </row>
    <row r="5" spans="1:56" s="1" customFormat="1" ht="6.95" customHeight="1">
      <c r="B5" s="21"/>
      <c r="I5" s="102"/>
      <c r="L5" s="21"/>
      <c r="AZ5" s="103" t="s">
        <v>131</v>
      </c>
      <c r="BA5" s="103" t="s">
        <v>131</v>
      </c>
      <c r="BB5" s="103" t="s">
        <v>115</v>
      </c>
      <c r="BC5" s="103" t="s">
        <v>941</v>
      </c>
      <c r="BD5" s="103" t="s">
        <v>83</v>
      </c>
    </row>
    <row r="6" spans="1:56" s="1" customFormat="1" ht="12" customHeight="1">
      <c r="B6" s="21"/>
      <c r="D6" s="109" t="s">
        <v>16</v>
      </c>
      <c r="I6" s="102"/>
      <c r="L6" s="21"/>
      <c r="AZ6" s="103" t="s">
        <v>134</v>
      </c>
      <c r="BA6" s="103" t="s">
        <v>135</v>
      </c>
      <c r="BB6" s="103" t="s">
        <v>115</v>
      </c>
      <c r="BC6" s="103" t="s">
        <v>942</v>
      </c>
      <c r="BD6" s="103" t="s">
        <v>83</v>
      </c>
    </row>
    <row r="7" spans="1:56" s="1" customFormat="1" ht="16.5" customHeight="1">
      <c r="B7" s="21"/>
      <c r="E7" s="377" t="str">
        <f>'Rekapitulace stavby'!K6</f>
        <v>Zásobování obce Oleško pitnou vodou</v>
      </c>
      <c r="F7" s="378"/>
      <c r="G7" s="378"/>
      <c r="H7" s="378"/>
      <c r="I7" s="102"/>
      <c r="L7" s="21"/>
      <c r="AZ7" s="103" t="s">
        <v>137</v>
      </c>
      <c r="BA7" s="103" t="s">
        <v>137</v>
      </c>
      <c r="BB7" s="103" t="s">
        <v>115</v>
      </c>
      <c r="BC7" s="103" t="s">
        <v>943</v>
      </c>
      <c r="BD7" s="103" t="s">
        <v>83</v>
      </c>
    </row>
    <row r="8" spans="1:56" s="2" customFormat="1" ht="12" customHeight="1">
      <c r="A8" s="35"/>
      <c r="B8" s="40"/>
      <c r="C8" s="35"/>
      <c r="D8" s="109" t="s">
        <v>130</v>
      </c>
      <c r="E8" s="35"/>
      <c r="F8" s="35"/>
      <c r="G8" s="35"/>
      <c r="H8" s="35"/>
      <c r="I8" s="110"/>
      <c r="J8" s="35"/>
      <c r="K8" s="35"/>
      <c r="L8" s="11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3" t="s">
        <v>139</v>
      </c>
      <c r="BA8" s="103" t="s">
        <v>140</v>
      </c>
      <c r="BB8" s="103" t="s">
        <v>115</v>
      </c>
      <c r="BC8" s="103" t="s">
        <v>944</v>
      </c>
      <c r="BD8" s="103" t="s">
        <v>83</v>
      </c>
    </row>
    <row r="9" spans="1:56" s="2" customFormat="1" ht="16.5" customHeight="1">
      <c r="A9" s="35"/>
      <c r="B9" s="40"/>
      <c r="C9" s="35"/>
      <c r="D9" s="35"/>
      <c r="E9" s="379" t="s">
        <v>945</v>
      </c>
      <c r="F9" s="380"/>
      <c r="G9" s="380"/>
      <c r="H9" s="380"/>
      <c r="I9" s="110"/>
      <c r="J9" s="35"/>
      <c r="K9" s="35"/>
      <c r="L9" s="11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110"/>
      <c r="J10" s="35"/>
      <c r="K10" s="35"/>
      <c r="L10" s="11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09" t="s">
        <v>18</v>
      </c>
      <c r="E11" s="35"/>
      <c r="F11" s="112" t="s">
        <v>19</v>
      </c>
      <c r="G11" s="35"/>
      <c r="H11" s="35"/>
      <c r="I11" s="113" t="s">
        <v>20</v>
      </c>
      <c r="J11" s="112" t="s">
        <v>21</v>
      </c>
      <c r="K11" s="35"/>
      <c r="L11" s="11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09" t="s">
        <v>22</v>
      </c>
      <c r="E12" s="35"/>
      <c r="F12" s="112" t="s">
        <v>23</v>
      </c>
      <c r="G12" s="35"/>
      <c r="H12" s="35"/>
      <c r="I12" s="113" t="s">
        <v>24</v>
      </c>
      <c r="J12" s="114" t="str">
        <f>'Rekapitulace stavby'!AN8</f>
        <v>16. 10. 2019</v>
      </c>
      <c r="K12" s="35"/>
      <c r="L12" s="11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10"/>
      <c r="J13" s="35"/>
      <c r="K13" s="35"/>
      <c r="L13" s="11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09" t="s">
        <v>26</v>
      </c>
      <c r="E14" s="35"/>
      <c r="F14" s="35"/>
      <c r="G14" s="35"/>
      <c r="H14" s="35"/>
      <c r="I14" s="113" t="s">
        <v>27</v>
      </c>
      <c r="J14" s="112" t="s">
        <v>21</v>
      </c>
      <c r="K14" s="35"/>
      <c r="L14" s="11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2" t="s">
        <v>28</v>
      </c>
      <c r="F15" s="35"/>
      <c r="G15" s="35"/>
      <c r="H15" s="35"/>
      <c r="I15" s="113" t="s">
        <v>29</v>
      </c>
      <c r="J15" s="112" t="s">
        <v>21</v>
      </c>
      <c r="K15" s="35"/>
      <c r="L15" s="11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10"/>
      <c r="J16" s="35"/>
      <c r="K16" s="35"/>
      <c r="L16" s="11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9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11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81" t="str">
        <f>'Rekapitulace stavby'!E14</f>
        <v>Vyplň údaj</v>
      </c>
      <c r="F18" s="382"/>
      <c r="G18" s="382"/>
      <c r="H18" s="382"/>
      <c r="I18" s="113" t="s">
        <v>29</v>
      </c>
      <c r="J18" s="31" t="str">
        <f>'Rekapitulace stavby'!AN14</f>
        <v>Vyplň údaj</v>
      </c>
      <c r="K18" s="35"/>
      <c r="L18" s="11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10"/>
      <c r="J19" s="35"/>
      <c r="K19" s="35"/>
      <c r="L19" s="11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9" t="s">
        <v>32</v>
      </c>
      <c r="E20" s="35"/>
      <c r="F20" s="35"/>
      <c r="G20" s="35"/>
      <c r="H20" s="35"/>
      <c r="I20" s="113" t="s">
        <v>27</v>
      </c>
      <c r="J20" s="112" t="s">
        <v>21</v>
      </c>
      <c r="K20" s="35"/>
      <c r="L20" s="11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2" t="s">
        <v>33</v>
      </c>
      <c r="F21" s="35"/>
      <c r="G21" s="35"/>
      <c r="H21" s="35"/>
      <c r="I21" s="113" t="s">
        <v>29</v>
      </c>
      <c r="J21" s="112" t="s">
        <v>21</v>
      </c>
      <c r="K21" s="35"/>
      <c r="L21" s="11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10"/>
      <c r="J22" s="35"/>
      <c r="K22" s="35"/>
      <c r="L22" s="11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9" t="s">
        <v>35</v>
      </c>
      <c r="E23" s="35"/>
      <c r="F23" s="35"/>
      <c r="G23" s="35"/>
      <c r="H23" s="35"/>
      <c r="I23" s="113" t="s">
        <v>27</v>
      </c>
      <c r="J23" s="112" t="str">
        <f>IF('Rekapitulace stavby'!AN19="","",'Rekapitulace stavby'!AN19)</f>
        <v/>
      </c>
      <c r="K23" s="35"/>
      <c r="L23" s="11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2" t="str">
        <f>IF('Rekapitulace stavby'!E20="","",'Rekapitulace stavby'!E20)</f>
        <v xml:space="preserve"> </v>
      </c>
      <c r="F24" s="35"/>
      <c r="G24" s="35"/>
      <c r="H24" s="35"/>
      <c r="I24" s="113" t="s">
        <v>29</v>
      </c>
      <c r="J24" s="112" t="str">
        <f>IF('Rekapitulace stavby'!AN20="","",'Rekapitulace stavby'!AN20)</f>
        <v/>
      </c>
      <c r="K24" s="35"/>
      <c r="L24" s="11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10"/>
      <c r="J25" s="35"/>
      <c r="K25" s="35"/>
      <c r="L25" s="111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9" t="s">
        <v>37</v>
      </c>
      <c r="E26" s="35"/>
      <c r="F26" s="35"/>
      <c r="G26" s="35"/>
      <c r="H26" s="35"/>
      <c r="I26" s="110"/>
      <c r="J26" s="35"/>
      <c r="K26" s="35"/>
      <c r="L26" s="11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63.75" customHeight="1">
      <c r="A27" s="115"/>
      <c r="B27" s="116"/>
      <c r="C27" s="115"/>
      <c r="D27" s="115"/>
      <c r="E27" s="383" t="s">
        <v>142</v>
      </c>
      <c r="F27" s="383"/>
      <c r="G27" s="383"/>
      <c r="H27" s="383"/>
      <c r="I27" s="117"/>
      <c r="J27" s="115"/>
      <c r="K27" s="115"/>
      <c r="L27" s="118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10"/>
      <c r="J28" s="35"/>
      <c r="K28" s="35"/>
      <c r="L28" s="11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20"/>
      <c r="J29" s="119"/>
      <c r="K29" s="119"/>
      <c r="L29" s="111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39</v>
      </c>
      <c r="E30" s="35"/>
      <c r="F30" s="35"/>
      <c r="G30" s="35"/>
      <c r="H30" s="35"/>
      <c r="I30" s="110"/>
      <c r="J30" s="122">
        <f>ROUND(J84, 2)</f>
        <v>0</v>
      </c>
      <c r="K30" s="35"/>
      <c r="L30" s="111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20"/>
      <c r="J31" s="119"/>
      <c r="K31" s="119"/>
      <c r="L31" s="11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41</v>
      </c>
      <c r="G32" s="35"/>
      <c r="H32" s="35"/>
      <c r="I32" s="124" t="s">
        <v>40</v>
      </c>
      <c r="J32" s="123" t="s">
        <v>42</v>
      </c>
      <c r="K32" s="35"/>
      <c r="L32" s="11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5" t="s">
        <v>43</v>
      </c>
      <c r="E33" s="109" t="s">
        <v>44</v>
      </c>
      <c r="F33" s="126">
        <f>ROUND((SUM(BE84:BE331)),  2)</f>
        <v>0</v>
      </c>
      <c r="G33" s="35"/>
      <c r="H33" s="35"/>
      <c r="I33" s="127">
        <v>0.21</v>
      </c>
      <c r="J33" s="126">
        <f>ROUND(((SUM(BE84:BE331))*I33),  2)</f>
        <v>0</v>
      </c>
      <c r="K33" s="35"/>
      <c r="L33" s="111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9" t="s">
        <v>45</v>
      </c>
      <c r="F34" s="126">
        <f>ROUND((SUM(BF84:BF331)),  2)</f>
        <v>0</v>
      </c>
      <c r="G34" s="35"/>
      <c r="H34" s="35"/>
      <c r="I34" s="127">
        <v>0.15</v>
      </c>
      <c r="J34" s="126">
        <f>ROUND(((SUM(BF84:BF331))*I34),  2)</f>
        <v>0</v>
      </c>
      <c r="K34" s="35"/>
      <c r="L34" s="11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9" t="s">
        <v>46</v>
      </c>
      <c r="F35" s="126">
        <f>ROUND((SUM(BG84:BG331)),  2)</f>
        <v>0</v>
      </c>
      <c r="G35" s="35"/>
      <c r="H35" s="35"/>
      <c r="I35" s="127">
        <v>0.21</v>
      </c>
      <c r="J35" s="126">
        <f>0</f>
        <v>0</v>
      </c>
      <c r="K35" s="35"/>
      <c r="L35" s="11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9" t="s">
        <v>47</v>
      </c>
      <c r="F36" s="126">
        <f>ROUND((SUM(BH84:BH331)),  2)</f>
        <v>0</v>
      </c>
      <c r="G36" s="35"/>
      <c r="H36" s="35"/>
      <c r="I36" s="127">
        <v>0.15</v>
      </c>
      <c r="J36" s="126">
        <f>0</f>
        <v>0</v>
      </c>
      <c r="K36" s="35"/>
      <c r="L36" s="11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48</v>
      </c>
      <c r="F37" s="126">
        <f>ROUND((SUM(BI84:BI331)),  2)</f>
        <v>0</v>
      </c>
      <c r="G37" s="35"/>
      <c r="H37" s="35"/>
      <c r="I37" s="127">
        <v>0</v>
      </c>
      <c r="J37" s="126">
        <f>0</f>
        <v>0</v>
      </c>
      <c r="K37" s="35"/>
      <c r="L37" s="11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10"/>
      <c r="J38" s="35"/>
      <c r="K38" s="35"/>
      <c r="L38" s="11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8"/>
      <c r="D39" s="129" t="s">
        <v>49</v>
      </c>
      <c r="E39" s="130"/>
      <c r="F39" s="130"/>
      <c r="G39" s="131" t="s">
        <v>50</v>
      </c>
      <c r="H39" s="132" t="s">
        <v>51</v>
      </c>
      <c r="I39" s="133"/>
      <c r="J39" s="134">
        <f>SUM(J30:J37)</f>
        <v>0</v>
      </c>
      <c r="K39" s="135"/>
      <c r="L39" s="111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6"/>
      <c r="C40" s="137"/>
      <c r="D40" s="137"/>
      <c r="E40" s="137"/>
      <c r="F40" s="137"/>
      <c r="G40" s="137"/>
      <c r="H40" s="137"/>
      <c r="I40" s="138"/>
      <c r="J40" s="137"/>
      <c r="K40" s="137"/>
      <c r="L40" s="111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9"/>
      <c r="C44" s="140"/>
      <c r="D44" s="140"/>
      <c r="E44" s="140"/>
      <c r="F44" s="140"/>
      <c r="G44" s="140"/>
      <c r="H44" s="140"/>
      <c r="I44" s="141"/>
      <c r="J44" s="140"/>
      <c r="K44" s="140"/>
      <c r="L44" s="111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143</v>
      </c>
      <c r="D45" s="37"/>
      <c r="E45" s="37"/>
      <c r="F45" s="37"/>
      <c r="G45" s="37"/>
      <c r="H45" s="37"/>
      <c r="I45" s="110"/>
      <c r="J45" s="37"/>
      <c r="K45" s="37"/>
      <c r="L45" s="111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110"/>
      <c r="J46" s="37"/>
      <c r="K46" s="37"/>
      <c r="L46" s="111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110"/>
      <c r="J47" s="37"/>
      <c r="K47" s="37"/>
      <c r="L47" s="111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75" t="str">
        <f>E7</f>
        <v>Zásobování obce Oleško pitnou vodou</v>
      </c>
      <c r="F48" s="376"/>
      <c r="G48" s="376"/>
      <c r="H48" s="376"/>
      <c r="I48" s="110"/>
      <c r="J48" s="37"/>
      <c r="K48" s="37"/>
      <c r="L48" s="11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130</v>
      </c>
      <c r="D49" s="37"/>
      <c r="E49" s="37"/>
      <c r="F49" s="37"/>
      <c r="G49" s="37"/>
      <c r="H49" s="37"/>
      <c r="I49" s="110"/>
      <c r="J49" s="37"/>
      <c r="K49" s="37"/>
      <c r="L49" s="111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53" t="str">
        <f>E9</f>
        <v>02 - IO 01 Vodovodní řad V2</v>
      </c>
      <c r="F50" s="374"/>
      <c r="G50" s="374"/>
      <c r="H50" s="374"/>
      <c r="I50" s="110"/>
      <c r="J50" s="37"/>
      <c r="K50" s="37"/>
      <c r="L50" s="111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110"/>
      <c r="J51" s="37"/>
      <c r="K51" s="37"/>
      <c r="L51" s="111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Oleško</v>
      </c>
      <c r="G52" s="37"/>
      <c r="H52" s="37"/>
      <c r="I52" s="113" t="s">
        <v>24</v>
      </c>
      <c r="J52" s="60" t="str">
        <f>IF(J12="","",J12)</f>
        <v>16. 10. 2019</v>
      </c>
      <c r="K52" s="37"/>
      <c r="L52" s="111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110"/>
      <c r="J53" s="37"/>
      <c r="K53" s="37"/>
      <c r="L53" s="111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7.95" customHeight="1">
      <c r="A54" s="35"/>
      <c r="B54" s="36"/>
      <c r="C54" s="30" t="s">
        <v>26</v>
      </c>
      <c r="D54" s="37"/>
      <c r="E54" s="37"/>
      <c r="F54" s="28" t="str">
        <f>E15</f>
        <v>Obec Oleško</v>
      </c>
      <c r="G54" s="37"/>
      <c r="H54" s="37"/>
      <c r="I54" s="113" t="s">
        <v>32</v>
      </c>
      <c r="J54" s="33" t="str">
        <f>E21</f>
        <v>SVIS UL, spol. s.r.o.</v>
      </c>
      <c r="K54" s="37"/>
      <c r="L54" s="11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113" t="s">
        <v>35</v>
      </c>
      <c r="J55" s="33" t="str">
        <f>E24</f>
        <v xml:space="preserve"> </v>
      </c>
      <c r="K55" s="37"/>
      <c r="L55" s="111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110"/>
      <c r="J56" s="37"/>
      <c r="K56" s="37"/>
      <c r="L56" s="111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42" t="s">
        <v>144</v>
      </c>
      <c r="D57" s="143"/>
      <c r="E57" s="143"/>
      <c r="F57" s="143"/>
      <c r="G57" s="143"/>
      <c r="H57" s="143"/>
      <c r="I57" s="144"/>
      <c r="J57" s="145" t="s">
        <v>145</v>
      </c>
      <c r="K57" s="143"/>
      <c r="L57" s="111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110"/>
      <c r="J58" s="37"/>
      <c r="K58" s="37"/>
      <c r="L58" s="111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6" t="s">
        <v>71</v>
      </c>
      <c r="D59" s="37"/>
      <c r="E59" s="37"/>
      <c r="F59" s="37"/>
      <c r="G59" s="37"/>
      <c r="H59" s="37"/>
      <c r="I59" s="110"/>
      <c r="J59" s="78">
        <f>J84</f>
        <v>0</v>
      </c>
      <c r="K59" s="37"/>
      <c r="L59" s="111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146</v>
      </c>
    </row>
    <row r="60" spans="1:47" s="9" customFormat="1" ht="24.95" customHeight="1">
      <c r="B60" s="147"/>
      <c r="C60" s="148"/>
      <c r="D60" s="149" t="s">
        <v>147</v>
      </c>
      <c r="E60" s="150"/>
      <c r="F60" s="150"/>
      <c r="G60" s="150"/>
      <c r="H60" s="150"/>
      <c r="I60" s="151"/>
      <c r="J60" s="152">
        <f>J85</f>
        <v>0</v>
      </c>
      <c r="K60" s="148"/>
      <c r="L60" s="153"/>
    </row>
    <row r="61" spans="1:47" s="10" customFormat="1" ht="19.899999999999999" customHeight="1">
      <c r="B61" s="154"/>
      <c r="C61" s="155"/>
      <c r="D61" s="156" t="s">
        <v>148</v>
      </c>
      <c r="E61" s="157"/>
      <c r="F61" s="157"/>
      <c r="G61" s="157"/>
      <c r="H61" s="157"/>
      <c r="I61" s="158"/>
      <c r="J61" s="159">
        <f>J86</f>
        <v>0</v>
      </c>
      <c r="K61" s="155"/>
      <c r="L61" s="160"/>
    </row>
    <row r="62" spans="1:47" s="10" customFormat="1" ht="19.899999999999999" customHeight="1">
      <c r="B62" s="154"/>
      <c r="C62" s="155"/>
      <c r="D62" s="156" t="s">
        <v>151</v>
      </c>
      <c r="E62" s="157"/>
      <c r="F62" s="157"/>
      <c r="G62" s="157"/>
      <c r="H62" s="157"/>
      <c r="I62" s="158"/>
      <c r="J62" s="159">
        <f>J197</f>
        <v>0</v>
      </c>
      <c r="K62" s="155"/>
      <c r="L62" s="160"/>
    </row>
    <row r="63" spans="1:47" s="10" customFormat="1" ht="19.899999999999999" customHeight="1">
      <c r="B63" s="154"/>
      <c r="C63" s="155"/>
      <c r="D63" s="156" t="s">
        <v>152</v>
      </c>
      <c r="E63" s="157"/>
      <c r="F63" s="157"/>
      <c r="G63" s="157"/>
      <c r="H63" s="157"/>
      <c r="I63" s="158"/>
      <c r="J63" s="159">
        <f>J211</f>
        <v>0</v>
      </c>
      <c r="K63" s="155"/>
      <c r="L63" s="160"/>
    </row>
    <row r="64" spans="1:47" s="10" customFormat="1" ht="19.899999999999999" customHeight="1">
      <c r="B64" s="154"/>
      <c r="C64" s="155"/>
      <c r="D64" s="156" t="s">
        <v>154</v>
      </c>
      <c r="E64" s="157"/>
      <c r="F64" s="157"/>
      <c r="G64" s="157"/>
      <c r="H64" s="157"/>
      <c r="I64" s="158"/>
      <c r="J64" s="159">
        <f>J330</f>
        <v>0</v>
      </c>
      <c r="K64" s="155"/>
      <c r="L64" s="160"/>
    </row>
    <row r="65" spans="1:31" s="2" customFormat="1" ht="21.75" customHeight="1">
      <c r="A65" s="35"/>
      <c r="B65" s="36"/>
      <c r="C65" s="37"/>
      <c r="D65" s="37"/>
      <c r="E65" s="37"/>
      <c r="F65" s="37"/>
      <c r="G65" s="37"/>
      <c r="H65" s="37"/>
      <c r="I65" s="110"/>
      <c r="J65" s="37"/>
      <c r="K65" s="37"/>
      <c r="L65" s="111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8"/>
      <c r="C66" s="49"/>
      <c r="D66" s="49"/>
      <c r="E66" s="49"/>
      <c r="F66" s="49"/>
      <c r="G66" s="49"/>
      <c r="H66" s="49"/>
      <c r="I66" s="138"/>
      <c r="J66" s="49"/>
      <c r="K66" s="49"/>
      <c r="L66" s="111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50"/>
      <c r="C70" s="51"/>
      <c r="D70" s="51"/>
      <c r="E70" s="51"/>
      <c r="F70" s="51"/>
      <c r="G70" s="51"/>
      <c r="H70" s="51"/>
      <c r="I70" s="141"/>
      <c r="J70" s="51"/>
      <c r="K70" s="51"/>
      <c r="L70" s="111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157</v>
      </c>
      <c r="D71" s="37"/>
      <c r="E71" s="37"/>
      <c r="F71" s="37"/>
      <c r="G71" s="37"/>
      <c r="H71" s="37"/>
      <c r="I71" s="110"/>
      <c r="J71" s="37"/>
      <c r="K71" s="37"/>
      <c r="L71" s="111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110"/>
      <c r="J72" s="37"/>
      <c r="K72" s="37"/>
      <c r="L72" s="111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16</v>
      </c>
      <c r="D73" s="37"/>
      <c r="E73" s="37"/>
      <c r="F73" s="37"/>
      <c r="G73" s="37"/>
      <c r="H73" s="37"/>
      <c r="I73" s="110"/>
      <c r="J73" s="37"/>
      <c r="K73" s="37"/>
      <c r="L73" s="111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>
      <c r="A74" s="35"/>
      <c r="B74" s="36"/>
      <c r="C74" s="37"/>
      <c r="D74" s="37"/>
      <c r="E74" s="375" t="str">
        <f>E7</f>
        <v>Zásobování obce Oleško pitnou vodou</v>
      </c>
      <c r="F74" s="376"/>
      <c r="G74" s="376"/>
      <c r="H74" s="376"/>
      <c r="I74" s="110"/>
      <c r="J74" s="37"/>
      <c r="K74" s="37"/>
      <c r="L74" s="111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130</v>
      </c>
      <c r="D75" s="37"/>
      <c r="E75" s="37"/>
      <c r="F75" s="37"/>
      <c r="G75" s="37"/>
      <c r="H75" s="37"/>
      <c r="I75" s="110"/>
      <c r="J75" s="37"/>
      <c r="K75" s="37"/>
      <c r="L75" s="111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53" t="str">
        <f>E9</f>
        <v>02 - IO 01 Vodovodní řad V2</v>
      </c>
      <c r="F76" s="374"/>
      <c r="G76" s="374"/>
      <c r="H76" s="374"/>
      <c r="I76" s="110"/>
      <c r="J76" s="37"/>
      <c r="K76" s="37"/>
      <c r="L76" s="11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110"/>
      <c r="J77" s="37"/>
      <c r="K77" s="37"/>
      <c r="L77" s="11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22</v>
      </c>
      <c r="D78" s="37"/>
      <c r="E78" s="37"/>
      <c r="F78" s="28" t="str">
        <f>F12</f>
        <v>Oleško</v>
      </c>
      <c r="G78" s="37"/>
      <c r="H78" s="37"/>
      <c r="I78" s="113" t="s">
        <v>24</v>
      </c>
      <c r="J78" s="60" t="str">
        <f>IF(J12="","",J12)</f>
        <v>16. 10. 2019</v>
      </c>
      <c r="K78" s="37"/>
      <c r="L78" s="111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110"/>
      <c r="J79" s="37"/>
      <c r="K79" s="37"/>
      <c r="L79" s="111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27.95" customHeight="1">
      <c r="A80" s="35"/>
      <c r="B80" s="36"/>
      <c r="C80" s="30" t="s">
        <v>26</v>
      </c>
      <c r="D80" s="37"/>
      <c r="E80" s="37"/>
      <c r="F80" s="28" t="str">
        <f>E15</f>
        <v>Obec Oleško</v>
      </c>
      <c r="G80" s="37"/>
      <c r="H80" s="37"/>
      <c r="I80" s="113" t="s">
        <v>32</v>
      </c>
      <c r="J80" s="33" t="str">
        <f>E21</f>
        <v>SVIS UL, spol. s.r.o.</v>
      </c>
      <c r="K80" s="37"/>
      <c r="L80" s="111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30</v>
      </c>
      <c r="D81" s="37"/>
      <c r="E81" s="37"/>
      <c r="F81" s="28" t="str">
        <f>IF(E18="","",E18)</f>
        <v>Vyplň údaj</v>
      </c>
      <c r="G81" s="37"/>
      <c r="H81" s="37"/>
      <c r="I81" s="113" t="s">
        <v>35</v>
      </c>
      <c r="J81" s="33" t="str">
        <f>E24</f>
        <v xml:space="preserve"> </v>
      </c>
      <c r="K81" s="37"/>
      <c r="L81" s="11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7"/>
      <c r="D82" s="37"/>
      <c r="E82" s="37"/>
      <c r="F82" s="37"/>
      <c r="G82" s="37"/>
      <c r="H82" s="37"/>
      <c r="I82" s="110"/>
      <c r="J82" s="37"/>
      <c r="K82" s="37"/>
      <c r="L82" s="11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61"/>
      <c r="B83" s="162"/>
      <c r="C83" s="163" t="s">
        <v>158</v>
      </c>
      <c r="D83" s="164" t="s">
        <v>58</v>
      </c>
      <c r="E83" s="164" t="s">
        <v>54</v>
      </c>
      <c r="F83" s="164" t="s">
        <v>55</v>
      </c>
      <c r="G83" s="164" t="s">
        <v>159</v>
      </c>
      <c r="H83" s="164" t="s">
        <v>160</v>
      </c>
      <c r="I83" s="165" t="s">
        <v>161</v>
      </c>
      <c r="J83" s="164" t="s">
        <v>145</v>
      </c>
      <c r="K83" s="166" t="s">
        <v>162</v>
      </c>
      <c r="L83" s="167"/>
      <c r="M83" s="69" t="s">
        <v>21</v>
      </c>
      <c r="N83" s="70" t="s">
        <v>43</v>
      </c>
      <c r="O83" s="70" t="s">
        <v>163</v>
      </c>
      <c r="P83" s="70" t="s">
        <v>164</v>
      </c>
      <c r="Q83" s="70" t="s">
        <v>165</v>
      </c>
      <c r="R83" s="70" t="s">
        <v>166</v>
      </c>
      <c r="S83" s="70" t="s">
        <v>167</v>
      </c>
      <c r="T83" s="71" t="s">
        <v>168</v>
      </c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</row>
    <row r="84" spans="1:65" s="2" customFormat="1" ht="22.9" customHeight="1">
      <c r="A84" s="35"/>
      <c r="B84" s="36"/>
      <c r="C84" s="76" t="s">
        <v>169</v>
      </c>
      <c r="D84" s="37"/>
      <c r="E84" s="37"/>
      <c r="F84" s="37"/>
      <c r="G84" s="37"/>
      <c r="H84" s="37"/>
      <c r="I84" s="110"/>
      <c r="J84" s="168">
        <f>BK84</f>
        <v>0</v>
      </c>
      <c r="K84" s="37"/>
      <c r="L84" s="40"/>
      <c r="M84" s="72"/>
      <c r="N84" s="169"/>
      <c r="O84" s="73"/>
      <c r="P84" s="170">
        <f>P85</f>
        <v>0</v>
      </c>
      <c r="Q84" s="73"/>
      <c r="R84" s="170">
        <f>R85</f>
        <v>4.0592404599999998</v>
      </c>
      <c r="S84" s="73"/>
      <c r="T84" s="171">
        <f>T85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72</v>
      </c>
      <c r="AU84" s="18" t="s">
        <v>146</v>
      </c>
      <c r="BK84" s="172">
        <f>BK85</f>
        <v>0</v>
      </c>
    </row>
    <row r="85" spans="1:65" s="12" customFormat="1" ht="25.9" customHeight="1">
      <c r="B85" s="173"/>
      <c r="C85" s="174"/>
      <c r="D85" s="175" t="s">
        <v>72</v>
      </c>
      <c r="E85" s="176" t="s">
        <v>170</v>
      </c>
      <c r="F85" s="176" t="s">
        <v>171</v>
      </c>
      <c r="G85" s="174"/>
      <c r="H85" s="174"/>
      <c r="I85" s="177"/>
      <c r="J85" s="178">
        <f>BK85</f>
        <v>0</v>
      </c>
      <c r="K85" s="174"/>
      <c r="L85" s="179"/>
      <c r="M85" s="180"/>
      <c r="N85" s="181"/>
      <c r="O85" s="181"/>
      <c r="P85" s="182">
        <f>P86+P197+P211+P330</f>
        <v>0</v>
      </c>
      <c r="Q85" s="181"/>
      <c r="R85" s="182">
        <f>R86+R197+R211+R330</f>
        <v>4.0592404599999998</v>
      </c>
      <c r="S85" s="181"/>
      <c r="T85" s="183">
        <f>T86+T197+T211+T330</f>
        <v>0</v>
      </c>
      <c r="AR85" s="184" t="s">
        <v>81</v>
      </c>
      <c r="AT85" s="185" t="s">
        <v>72</v>
      </c>
      <c r="AU85" s="185" t="s">
        <v>73</v>
      </c>
      <c r="AY85" s="184" t="s">
        <v>172</v>
      </c>
      <c r="BK85" s="186">
        <f>BK86+BK197+BK211+BK330</f>
        <v>0</v>
      </c>
    </row>
    <row r="86" spans="1:65" s="12" customFormat="1" ht="22.9" customHeight="1">
      <c r="B86" s="173"/>
      <c r="C86" s="174"/>
      <c r="D86" s="175" t="s">
        <v>72</v>
      </c>
      <c r="E86" s="187" t="s">
        <v>81</v>
      </c>
      <c r="F86" s="187" t="s">
        <v>173</v>
      </c>
      <c r="G86" s="174"/>
      <c r="H86" s="174"/>
      <c r="I86" s="177"/>
      <c r="J86" s="188">
        <f>BK86</f>
        <v>0</v>
      </c>
      <c r="K86" s="174"/>
      <c r="L86" s="179"/>
      <c r="M86" s="180"/>
      <c r="N86" s="181"/>
      <c r="O86" s="181"/>
      <c r="P86" s="182">
        <f>SUM(P87:P196)</f>
        <v>0</v>
      </c>
      <c r="Q86" s="181"/>
      <c r="R86" s="182">
        <f>SUM(R87:R196)</f>
        <v>0.85458420000000002</v>
      </c>
      <c r="S86" s="181"/>
      <c r="T86" s="183">
        <f>SUM(T87:T196)</f>
        <v>0</v>
      </c>
      <c r="AR86" s="184" t="s">
        <v>81</v>
      </c>
      <c r="AT86" s="185" t="s">
        <v>72</v>
      </c>
      <c r="AU86" s="185" t="s">
        <v>81</v>
      </c>
      <c r="AY86" s="184" t="s">
        <v>172</v>
      </c>
      <c r="BK86" s="186">
        <f>SUM(BK87:BK196)</f>
        <v>0</v>
      </c>
    </row>
    <row r="87" spans="1:65" s="2" customFormat="1" ht="16.5" customHeight="1">
      <c r="A87" s="35"/>
      <c r="B87" s="36"/>
      <c r="C87" s="189" t="s">
        <v>81</v>
      </c>
      <c r="D87" s="189" t="s">
        <v>174</v>
      </c>
      <c r="E87" s="190" t="s">
        <v>187</v>
      </c>
      <c r="F87" s="191" t="s">
        <v>188</v>
      </c>
      <c r="G87" s="192" t="s">
        <v>189</v>
      </c>
      <c r="H87" s="193">
        <v>20</v>
      </c>
      <c r="I87" s="194"/>
      <c r="J87" s="195">
        <f>ROUND(I87*H87,2)</f>
        <v>0</v>
      </c>
      <c r="K87" s="191" t="s">
        <v>177</v>
      </c>
      <c r="L87" s="40"/>
      <c r="M87" s="196" t="s">
        <v>21</v>
      </c>
      <c r="N87" s="197" t="s">
        <v>44</v>
      </c>
      <c r="O87" s="65"/>
      <c r="P87" s="198">
        <f>O87*H87</f>
        <v>0</v>
      </c>
      <c r="Q87" s="198">
        <v>0</v>
      </c>
      <c r="R87" s="198">
        <f>Q87*H87</f>
        <v>0</v>
      </c>
      <c r="S87" s="198">
        <v>0</v>
      </c>
      <c r="T87" s="199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200" t="s">
        <v>178</v>
      </c>
      <c r="AT87" s="200" t="s">
        <v>174</v>
      </c>
      <c r="AU87" s="200" t="s">
        <v>83</v>
      </c>
      <c r="AY87" s="18" t="s">
        <v>172</v>
      </c>
      <c r="BE87" s="201">
        <f>IF(N87="základní",J87,0)</f>
        <v>0</v>
      </c>
      <c r="BF87" s="201">
        <f>IF(N87="snížená",J87,0)</f>
        <v>0</v>
      </c>
      <c r="BG87" s="201">
        <f>IF(N87="zákl. přenesená",J87,0)</f>
        <v>0</v>
      </c>
      <c r="BH87" s="201">
        <f>IF(N87="sníž. přenesená",J87,0)</f>
        <v>0</v>
      </c>
      <c r="BI87" s="201">
        <f>IF(N87="nulová",J87,0)</f>
        <v>0</v>
      </c>
      <c r="BJ87" s="18" t="s">
        <v>81</v>
      </c>
      <c r="BK87" s="201">
        <f>ROUND(I87*H87,2)</f>
        <v>0</v>
      </c>
      <c r="BL87" s="18" t="s">
        <v>178</v>
      </c>
      <c r="BM87" s="200" t="s">
        <v>190</v>
      </c>
    </row>
    <row r="88" spans="1:65" s="13" customFormat="1">
      <c r="B88" s="202"/>
      <c r="C88" s="203"/>
      <c r="D88" s="204" t="s">
        <v>180</v>
      </c>
      <c r="E88" s="205" t="s">
        <v>21</v>
      </c>
      <c r="F88" s="206" t="s">
        <v>946</v>
      </c>
      <c r="G88" s="203"/>
      <c r="H88" s="207">
        <v>20</v>
      </c>
      <c r="I88" s="208"/>
      <c r="J88" s="203"/>
      <c r="K88" s="203"/>
      <c r="L88" s="209"/>
      <c r="M88" s="210"/>
      <c r="N88" s="211"/>
      <c r="O88" s="211"/>
      <c r="P88" s="211"/>
      <c r="Q88" s="211"/>
      <c r="R88" s="211"/>
      <c r="S88" s="211"/>
      <c r="T88" s="212"/>
      <c r="AT88" s="213" t="s">
        <v>180</v>
      </c>
      <c r="AU88" s="213" t="s">
        <v>83</v>
      </c>
      <c r="AV88" s="13" t="s">
        <v>83</v>
      </c>
      <c r="AW88" s="13" t="s">
        <v>34</v>
      </c>
      <c r="AX88" s="13" t="s">
        <v>73</v>
      </c>
      <c r="AY88" s="213" t="s">
        <v>172</v>
      </c>
    </row>
    <row r="89" spans="1:65" s="14" customFormat="1">
      <c r="B89" s="214"/>
      <c r="C89" s="215"/>
      <c r="D89" s="204" t="s">
        <v>180</v>
      </c>
      <c r="E89" s="216" t="s">
        <v>21</v>
      </c>
      <c r="F89" s="217" t="s">
        <v>182</v>
      </c>
      <c r="G89" s="215"/>
      <c r="H89" s="218">
        <v>20</v>
      </c>
      <c r="I89" s="219"/>
      <c r="J89" s="215"/>
      <c r="K89" s="215"/>
      <c r="L89" s="220"/>
      <c r="M89" s="221"/>
      <c r="N89" s="222"/>
      <c r="O89" s="222"/>
      <c r="P89" s="222"/>
      <c r="Q89" s="222"/>
      <c r="R89" s="222"/>
      <c r="S89" s="222"/>
      <c r="T89" s="223"/>
      <c r="AT89" s="224" t="s">
        <v>180</v>
      </c>
      <c r="AU89" s="224" t="s">
        <v>83</v>
      </c>
      <c r="AV89" s="14" t="s">
        <v>178</v>
      </c>
      <c r="AW89" s="14" t="s">
        <v>34</v>
      </c>
      <c r="AX89" s="14" t="s">
        <v>81</v>
      </c>
      <c r="AY89" s="224" t="s">
        <v>172</v>
      </c>
    </row>
    <row r="90" spans="1:65" s="2" customFormat="1" ht="24" customHeight="1">
      <c r="A90" s="35"/>
      <c r="B90" s="36"/>
      <c r="C90" s="189" t="s">
        <v>83</v>
      </c>
      <c r="D90" s="189" t="s">
        <v>174</v>
      </c>
      <c r="E90" s="190" t="s">
        <v>192</v>
      </c>
      <c r="F90" s="191" t="s">
        <v>193</v>
      </c>
      <c r="G90" s="192" t="s">
        <v>194</v>
      </c>
      <c r="H90" s="193">
        <v>20</v>
      </c>
      <c r="I90" s="194"/>
      <c r="J90" s="195">
        <f>ROUND(I90*H90,2)</f>
        <v>0</v>
      </c>
      <c r="K90" s="191" t="s">
        <v>177</v>
      </c>
      <c r="L90" s="40"/>
      <c r="M90" s="196" t="s">
        <v>21</v>
      </c>
      <c r="N90" s="197" t="s">
        <v>44</v>
      </c>
      <c r="O90" s="65"/>
      <c r="P90" s="198">
        <f>O90*H90</f>
        <v>0</v>
      </c>
      <c r="Q90" s="198">
        <v>0</v>
      </c>
      <c r="R90" s="198">
        <f>Q90*H90</f>
        <v>0</v>
      </c>
      <c r="S90" s="198">
        <v>0</v>
      </c>
      <c r="T90" s="19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200" t="s">
        <v>178</v>
      </c>
      <c r="AT90" s="200" t="s">
        <v>174</v>
      </c>
      <c r="AU90" s="200" t="s">
        <v>83</v>
      </c>
      <c r="AY90" s="18" t="s">
        <v>172</v>
      </c>
      <c r="BE90" s="201">
        <f>IF(N90="základní",J90,0)</f>
        <v>0</v>
      </c>
      <c r="BF90" s="201">
        <f>IF(N90="snížená",J90,0)</f>
        <v>0</v>
      </c>
      <c r="BG90" s="201">
        <f>IF(N90="zákl. přenesená",J90,0)</f>
        <v>0</v>
      </c>
      <c r="BH90" s="201">
        <f>IF(N90="sníž. přenesená",J90,0)</f>
        <v>0</v>
      </c>
      <c r="BI90" s="201">
        <f>IF(N90="nulová",J90,0)</f>
        <v>0</v>
      </c>
      <c r="BJ90" s="18" t="s">
        <v>81</v>
      </c>
      <c r="BK90" s="201">
        <f>ROUND(I90*H90,2)</f>
        <v>0</v>
      </c>
      <c r="BL90" s="18" t="s">
        <v>178</v>
      </c>
      <c r="BM90" s="200" t="s">
        <v>195</v>
      </c>
    </row>
    <row r="91" spans="1:65" s="2" customFormat="1" ht="48" customHeight="1">
      <c r="A91" s="35"/>
      <c r="B91" s="36"/>
      <c r="C91" s="189" t="s">
        <v>186</v>
      </c>
      <c r="D91" s="189" t="s">
        <v>174</v>
      </c>
      <c r="E91" s="190" t="s">
        <v>210</v>
      </c>
      <c r="F91" s="191" t="s">
        <v>211</v>
      </c>
      <c r="G91" s="192" t="s">
        <v>199</v>
      </c>
      <c r="H91" s="193">
        <v>2</v>
      </c>
      <c r="I91" s="194"/>
      <c r="J91" s="195">
        <f>ROUND(I91*H91,2)</f>
        <v>0</v>
      </c>
      <c r="K91" s="191" t="s">
        <v>177</v>
      </c>
      <c r="L91" s="40"/>
      <c r="M91" s="196" t="s">
        <v>21</v>
      </c>
      <c r="N91" s="197" t="s">
        <v>44</v>
      </c>
      <c r="O91" s="65"/>
      <c r="P91" s="198">
        <f>O91*H91</f>
        <v>0</v>
      </c>
      <c r="Q91" s="198">
        <v>3.6900000000000002E-2</v>
      </c>
      <c r="R91" s="198">
        <f>Q91*H91</f>
        <v>7.3800000000000004E-2</v>
      </c>
      <c r="S91" s="198">
        <v>0</v>
      </c>
      <c r="T91" s="19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200" t="s">
        <v>178</v>
      </c>
      <c r="AT91" s="200" t="s">
        <v>174</v>
      </c>
      <c r="AU91" s="200" t="s">
        <v>83</v>
      </c>
      <c r="AY91" s="18" t="s">
        <v>172</v>
      </c>
      <c r="BE91" s="201">
        <f>IF(N91="základní",J91,0)</f>
        <v>0</v>
      </c>
      <c r="BF91" s="201">
        <f>IF(N91="snížená",J91,0)</f>
        <v>0</v>
      </c>
      <c r="BG91" s="201">
        <f>IF(N91="zákl. přenesená",J91,0)</f>
        <v>0</v>
      </c>
      <c r="BH91" s="201">
        <f>IF(N91="sníž. přenesená",J91,0)</f>
        <v>0</v>
      </c>
      <c r="BI91" s="201">
        <f>IF(N91="nulová",J91,0)</f>
        <v>0</v>
      </c>
      <c r="BJ91" s="18" t="s">
        <v>81</v>
      </c>
      <c r="BK91" s="201">
        <f>ROUND(I91*H91,2)</f>
        <v>0</v>
      </c>
      <c r="BL91" s="18" t="s">
        <v>178</v>
      </c>
      <c r="BM91" s="200" t="s">
        <v>212</v>
      </c>
    </row>
    <row r="92" spans="1:65" s="15" customFormat="1">
      <c r="B92" s="225"/>
      <c r="C92" s="226"/>
      <c r="D92" s="204" t="s">
        <v>180</v>
      </c>
      <c r="E92" s="227" t="s">
        <v>21</v>
      </c>
      <c r="F92" s="228" t="s">
        <v>201</v>
      </c>
      <c r="G92" s="226"/>
      <c r="H92" s="227" t="s">
        <v>21</v>
      </c>
      <c r="I92" s="229"/>
      <c r="J92" s="226"/>
      <c r="K92" s="226"/>
      <c r="L92" s="230"/>
      <c r="M92" s="231"/>
      <c r="N92" s="232"/>
      <c r="O92" s="232"/>
      <c r="P92" s="232"/>
      <c r="Q92" s="232"/>
      <c r="R92" s="232"/>
      <c r="S92" s="232"/>
      <c r="T92" s="233"/>
      <c r="AT92" s="234" t="s">
        <v>180</v>
      </c>
      <c r="AU92" s="234" t="s">
        <v>83</v>
      </c>
      <c r="AV92" s="15" t="s">
        <v>81</v>
      </c>
      <c r="AW92" s="15" t="s">
        <v>34</v>
      </c>
      <c r="AX92" s="15" t="s">
        <v>73</v>
      </c>
      <c r="AY92" s="234" t="s">
        <v>172</v>
      </c>
    </row>
    <row r="93" spans="1:65" s="13" customFormat="1">
      <c r="B93" s="202"/>
      <c r="C93" s="203"/>
      <c r="D93" s="204" t="s">
        <v>180</v>
      </c>
      <c r="E93" s="205" t="s">
        <v>21</v>
      </c>
      <c r="F93" s="206" t="s">
        <v>213</v>
      </c>
      <c r="G93" s="203"/>
      <c r="H93" s="207">
        <v>2</v>
      </c>
      <c r="I93" s="208"/>
      <c r="J93" s="203"/>
      <c r="K93" s="203"/>
      <c r="L93" s="209"/>
      <c r="M93" s="210"/>
      <c r="N93" s="211"/>
      <c r="O93" s="211"/>
      <c r="P93" s="211"/>
      <c r="Q93" s="211"/>
      <c r="R93" s="211"/>
      <c r="S93" s="211"/>
      <c r="T93" s="212"/>
      <c r="AT93" s="213" t="s">
        <v>180</v>
      </c>
      <c r="AU93" s="213" t="s">
        <v>83</v>
      </c>
      <c r="AV93" s="13" t="s">
        <v>83</v>
      </c>
      <c r="AW93" s="13" t="s">
        <v>34</v>
      </c>
      <c r="AX93" s="13" t="s">
        <v>73</v>
      </c>
      <c r="AY93" s="213" t="s">
        <v>172</v>
      </c>
    </row>
    <row r="94" spans="1:65" s="14" customFormat="1">
      <c r="B94" s="214"/>
      <c r="C94" s="215"/>
      <c r="D94" s="204" t="s">
        <v>180</v>
      </c>
      <c r="E94" s="216" t="s">
        <v>21</v>
      </c>
      <c r="F94" s="217" t="s">
        <v>182</v>
      </c>
      <c r="G94" s="215"/>
      <c r="H94" s="218">
        <v>2</v>
      </c>
      <c r="I94" s="219"/>
      <c r="J94" s="215"/>
      <c r="K94" s="215"/>
      <c r="L94" s="220"/>
      <c r="M94" s="221"/>
      <c r="N94" s="222"/>
      <c r="O94" s="222"/>
      <c r="P94" s="222"/>
      <c r="Q94" s="222"/>
      <c r="R94" s="222"/>
      <c r="S94" s="222"/>
      <c r="T94" s="223"/>
      <c r="AT94" s="224" t="s">
        <v>180</v>
      </c>
      <c r="AU94" s="224" t="s">
        <v>83</v>
      </c>
      <c r="AV94" s="14" t="s">
        <v>178</v>
      </c>
      <c r="AW94" s="14" t="s">
        <v>34</v>
      </c>
      <c r="AX94" s="14" t="s">
        <v>81</v>
      </c>
      <c r="AY94" s="224" t="s">
        <v>172</v>
      </c>
    </row>
    <row r="95" spans="1:65" s="2" customFormat="1" ht="24" customHeight="1">
      <c r="A95" s="35"/>
      <c r="B95" s="36"/>
      <c r="C95" s="189" t="s">
        <v>178</v>
      </c>
      <c r="D95" s="189" t="s">
        <v>174</v>
      </c>
      <c r="E95" s="190" t="s">
        <v>215</v>
      </c>
      <c r="F95" s="191" t="s">
        <v>216</v>
      </c>
      <c r="G95" s="192" t="s">
        <v>217</v>
      </c>
      <c r="H95" s="193">
        <v>4</v>
      </c>
      <c r="I95" s="194"/>
      <c r="J95" s="195">
        <f>ROUND(I95*H95,2)</f>
        <v>0</v>
      </c>
      <c r="K95" s="191" t="s">
        <v>177</v>
      </c>
      <c r="L95" s="40"/>
      <c r="M95" s="196" t="s">
        <v>21</v>
      </c>
      <c r="N95" s="197" t="s">
        <v>44</v>
      </c>
      <c r="O95" s="65"/>
      <c r="P95" s="198">
        <f>O95*H95</f>
        <v>0</v>
      </c>
      <c r="Q95" s="198">
        <v>6.4999999999999997E-4</v>
      </c>
      <c r="R95" s="198">
        <f>Q95*H95</f>
        <v>2.5999999999999999E-3</v>
      </c>
      <c r="S95" s="198">
        <v>0</v>
      </c>
      <c r="T95" s="19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200" t="s">
        <v>178</v>
      </c>
      <c r="AT95" s="200" t="s">
        <v>174</v>
      </c>
      <c r="AU95" s="200" t="s">
        <v>83</v>
      </c>
      <c r="AY95" s="18" t="s">
        <v>172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18" t="s">
        <v>81</v>
      </c>
      <c r="BK95" s="201">
        <f>ROUND(I95*H95,2)</f>
        <v>0</v>
      </c>
      <c r="BL95" s="18" t="s">
        <v>178</v>
      </c>
      <c r="BM95" s="200" t="s">
        <v>218</v>
      </c>
    </row>
    <row r="96" spans="1:65" s="2" customFormat="1" ht="24" customHeight="1">
      <c r="A96" s="35"/>
      <c r="B96" s="36"/>
      <c r="C96" s="189" t="s">
        <v>196</v>
      </c>
      <c r="D96" s="189" t="s">
        <v>174</v>
      </c>
      <c r="E96" s="190" t="s">
        <v>220</v>
      </c>
      <c r="F96" s="191" t="s">
        <v>221</v>
      </c>
      <c r="G96" s="192" t="s">
        <v>217</v>
      </c>
      <c r="H96" s="193">
        <v>4</v>
      </c>
      <c r="I96" s="194"/>
      <c r="J96" s="195">
        <f>ROUND(I96*H96,2)</f>
        <v>0</v>
      </c>
      <c r="K96" s="191" t="s">
        <v>177</v>
      </c>
      <c r="L96" s="40"/>
      <c r="M96" s="196" t="s">
        <v>21</v>
      </c>
      <c r="N96" s="197" t="s">
        <v>44</v>
      </c>
      <c r="O96" s="65"/>
      <c r="P96" s="198">
        <f>O96*H96</f>
        <v>0</v>
      </c>
      <c r="Q96" s="198">
        <v>0</v>
      </c>
      <c r="R96" s="198">
        <f>Q96*H96</f>
        <v>0</v>
      </c>
      <c r="S96" s="198">
        <v>0</v>
      </c>
      <c r="T96" s="19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200" t="s">
        <v>178</v>
      </c>
      <c r="AT96" s="200" t="s">
        <v>174</v>
      </c>
      <c r="AU96" s="200" t="s">
        <v>83</v>
      </c>
      <c r="AY96" s="18" t="s">
        <v>172</v>
      </c>
      <c r="BE96" s="201">
        <f>IF(N96="základní",J96,0)</f>
        <v>0</v>
      </c>
      <c r="BF96" s="201">
        <f>IF(N96="snížená",J96,0)</f>
        <v>0</v>
      </c>
      <c r="BG96" s="201">
        <f>IF(N96="zákl. přenesená",J96,0)</f>
        <v>0</v>
      </c>
      <c r="BH96" s="201">
        <f>IF(N96="sníž. přenesená",J96,0)</f>
        <v>0</v>
      </c>
      <c r="BI96" s="201">
        <f>IF(N96="nulová",J96,0)</f>
        <v>0</v>
      </c>
      <c r="BJ96" s="18" t="s">
        <v>81</v>
      </c>
      <c r="BK96" s="201">
        <f>ROUND(I96*H96,2)</f>
        <v>0</v>
      </c>
      <c r="BL96" s="18" t="s">
        <v>178</v>
      </c>
      <c r="BM96" s="200" t="s">
        <v>222</v>
      </c>
    </row>
    <row r="97" spans="1:65" s="2" customFormat="1" ht="24" customHeight="1">
      <c r="A97" s="35"/>
      <c r="B97" s="36"/>
      <c r="C97" s="189" t="s">
        <v>203</v>
      </c>
      <c r="D97" s="189" t="s">
        <v>174</v>
      </c>
      <c r="E97" s="190" t="s">
        <v>223</v>
      </c>
      <c r="F97" s="191" t="s">
        <v>224</v>
      </c>
      <c r="G97" s="192" t="s">
        <v>125</v>
      </c>
      <c r="H97" s="193">
        <v>42</v>
      </c>
      <c r="I97" s="194"/>
      <c r="J97" s="195">
        <f>ROUND(I97*H97,2)</f>
        <v>0</v>
      </c>
      <c r="K97" s="191" t="s">
        <v>177</v>
      </c>
      <c r="L97" s="40"/>
      <c r="M97" s="196" t="s">
        <v>21</v>
      </c>
      <c r="N97" s="197" t="s">
        <v>44</v>
      </c>
      <c r="O97" s="65"/>
      <c r="P97" s="198">
        <f>O97*H97</f>
        <v>0</v>
      </c>
      <c r="Q97" s="198">
        <v>6.4000000000000005E-4</v>
      </c>
      <c r="R97" s="198">
        <f>Q97*H97</f>
        <v>2.6880000000000001E-2</v>
      </c>
      <c r="S97" s="198">
        <v>0</v>
      </c>
      <c r="T97" s="19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200" t="s">
        <v>178</v>
      </c>
      <c r="AT97" s="200" t="s">
        <v>174</v>
      </c>
      <c r="AU97" s="200" t="s">
        <v>83</v>
      </c>
      <c r="AY97" s="18" t="s">
        <v>172</v>
      </c>
      <c r="BE97" s="201">
        <f>IF(N97="základní",J97,0)</f>
        <v>0</v>
      </c>
      <c r="BF97" s="201">
        <f>IF(N97="snížená",J97,0)</f>
        <v>0</v>
      </c>
      <c r="BG97" s="201">
        <f>IF(N97="zákl. přenesená",J97,0)</f>
        <v>0</v>
      </c>
      <c r="BH97" s="201">
        <f>IF(N97="sníž. přenesená",J97,0)</f>
        <v>0</v>
      </c>
      <c r="BI97" s="201">
        <f>IF(N97="nulová",J97,0)</f>
        <v>0</v>
      </c>
      <c r="BJ97" s="18" t="s">
        <v>81</v>
      </c>
      <c r="BK97" s="201">
        <f>ROUND(I97*H97,2)</f>
        <v>0</v>
      </c>
      <c r="BL97" s="18" t="s">
        <v>178</v>
      </c>
      <c r="BM97" s="200" t="s">
        <v>225</v>
      </c>
    </row>
    <row r="98" spans="1:65" s="13" customFormat="1">
      <c r="B98" s="202"/>
      <c r="C98" s="203"/>
      <c r="D98" s="204" t="s">
        <v>180</v>
      </c>
      <c r="E98" s="205" t="s">
        <v>21</v>
      </c>
      <c r="F98" s="206" t="s">
        <v>947</v>
      </c>
      <c r="G98" s="203"/>
      <c r="H98" s="207">
        <v>42</v>
      </c>
      <c r="I98" s="208"/>
      <c r="J98" s="203"/>
      <c r="K98" s="203"/>
      <c r="L98" s="209"/>
      <c r="M98" s="210"/>
      <c r="N98" s="211"/>
      <c r="O98" s="211"/>
      <c r="P98" s="211"/>
      <c r="Q98" s="211"/>
      <c r="R98" s="211"/>
      <c r="S98" s="211"/>
      <c r="T98" s="212"/>
      <c r="AT98" s="213" t="s">
        <v>180</v>
      </c>
      <c r="AU98" s="213" t="s">
        <v>83</v>
      </c>
      <c r="AV98" s="13" t="s">
        <v>83</v>
      </c>
      <c r="AW98" s="13" t="s">
        <v>34</v>
      </c>
      <c r="AX98" s="13" t="s">
        <v>73</v>
      </c>
      <c r="AY98" s="213" t="s">
        <v>172</v>
      </c>
    </row>
    <row r="99" spans="1:65" s="14" customFormat="1">
      <c r="B99" s="214"/>
      <c r="C99" s="215"/>
      <c r="D99" s="204" t="s">
        <v>180</v>
      </c>
      <c r="E99" s="216" t="s">
        <v>21</v>
      </c>
      <c r="F99" s="217" t="s">
        <v>182</v>
      </c>
      <c r="G99" s="215"/>
      <c r="H99" s="218">
        <v>42</v>
      </c>
      <c r="I99" s="219"/>
      <c r="J99" s="215"/>
      <c r="K99" s="215"/>
      <c r="L99" s="220"/>
      <c r="M99" s="221"/>
      <c r="N99" s="222"/>
      <c r="O99" s="222"/>
      <c r="P99" s="222"/>
      <c r="Q99" s="222"/>
      <c r="R99" s="222"/>
      <c r="S99" s="222"/>
      <c r="T99" s="223"/>
      <c r="AT99" s="224" t="s">
        <v>180</v>
      </c>
      <c r="AU99" s="224" t="s">
        <v>83</v>
      </c>
      <c r="AV99" s="14" t="s">
        <v>178</v>
      </c>
      <c r="AW99" s="14" t="s">
        <v>34</v>
      </c>
      <c r="AX99" s="14" t="s">
        <v>81</v>
      </c>
      <c r="AY99" s="224" t="s">
        <v>172</v>
      </c>
    </row>
    <row r="100" spans="1:65" s="2" customFormat="1" ht="24" customHeight="1">
      <c r="A100" s="35"/>
      <c r="B100" s="36"/>
      <c r="C100" s="189" t="s">
        <v>209</v>
      </c>
      <c r="D100" s="189" t="s">
        <v>174</v>
      </c>
      <c r="E100" s="190" t="s">
        <v>228</v>
      </c>
      <c r="F100" s="191" t="s">
        <v>229</v>
      </c>
      <c r="G100" s="192" t="s">
        <v>125</v>
      </c>
      <c r="H100" s="193">
        <v>42</v>
      </c>
      <c r="I100" s="194"/>
      <c r="J100" s="195">
        <f>ROUND(I100*H100,2)</f>
        <v>0</v>
      </c>
      <c r="K100" s="191" t="s">
        <v>177</v>
      </c>
      <c r="L100" s="40"/>
      <c r="M100" s="196" t="s">
        <v>21</v>
      </c>
      <c r="N100" s="197" t="s">
        <v>44</v>
      </c>
      <c r="O100" s="65"/>
      <c r="P100" s="198">
        <f>O100*H100</f>
        <v>0</v>
      </c>
      <c r="Q100" s="198">
        <v>0</v>
      </c>
      <c r="R100" s="198">
        <f>Q100*H100</f>
        <v>0</v>
      </c>
      <c r="S100" s="198">
        <v>0</v>
      </c>
      <c r="T100" s="19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200" t="s">
        <v>178</v>
      </c>
      <c r="AT100" s="200" t="s">
        <v>174</v>
      </c>
      <c r="AU100" s="200" t="s">
        <v>83</v>
      </c>
      <c r="AY100" s="18" t="s">
        <v>172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18" t="s">
        <v>81</v>
      </c>
      <c r="BK100" s="201">
        <f>ROUND(I100*H100,2)</f>
        <v>0</v>
      </c>
      <c r="BL100" s="18" t="s">
        <v>178</v>
      </c>
      <c r="BM100" s="200" t="s">
        <v>230</v>
      </c>
    </row>
    <row r="101" spans="1:65" s="2" customFormat="1" ht="24" customHeight="1">
      <c r="A101" s="35"/>
      <c r="B101" s="36"/>
      <c r="C101" s="189" t="s">
        <v>214</v>
      </c>
      <c r="D101" s="189" t="s">
        <v>174</v>
      </c>
      <c r="E101" s="190" t="s">
        <v>241</v>
      </c>
      <c r="F101" s="191" t="s">
        <v>242</v>
      </c>
      <c r="G101" s="192" t="s">
        <v>199</v>
      </c>
      <c r="H101" s="193">
        <v>458.2</v>
      </c>
      <c r="I101" s="194"/>
      <c r="J101" s="195">
        <f>ROUND(I101*H101,2)</f>
        <v>0</v>
      </c>
      <c r="K101" s="191" t="s">
        <v>177</v>
      </c>
      <c r="L101" s="40"/>
      <c r="M101" s="196" t="s">
        <v>21</v>
      </c>
      <c r="N101" s="197" t="s">
        <v>44</v>
      </c>
      <c r="O101" s="65"/>
      <c r="P101" s="198">
        <f>O101*H101</f>
        <v>0</v>
      </c>
      <c r="Q101" s="198">
        <v>1.4999999999999999E-4</v>
      </c>
      <c r="R101" s="198">
        <f>Q101*H101</f>
        <v>6.8729999999999986E-2</v>
      </c>
      <c r="S101" s="198">
        <v>0</v>
      </c>
      <c r="T101" s="19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200" t="s">
        <v>178</v>
      </c>
      <c r="AT101" s="200" t="s">
        <v>174</v>
      </c>
      <c r="AU101" s="200" t="s">
        <v>83</v>
      </c>
      <c r="AY101" s="18" t="s">
        <v>172</v>
      </c>
      <c r="BE101" s="201">
        <f>IF(N101="základní",J101,0)</f>
        <v>0</v>
      </c>
      <c r="BF101" s="201">
        <f>IF(N101="snížená",J101,0)</f>
        <v>0</v>
      </c>
      <c r="BG101" s="201">
        <f>IF(N101="zákl. přenesená",J101,0)</f>
        <v>0</v>
      </c>
      <c r="BH101" s="201">
        <f>IF(N101="sníž. přenesená",J101,0)</f>
        <v>0</v>
      </c>
      <c r="BI101" s="201">
        <f>IF(N101="nulová",J101,0)</f>
        <v>0</v>
      </c>
      <c r="BJ101" s="18" t="s">
        <v>81</v>
      </c>
      <c r="BK101" s="201">
        <f>ROUND(I101*H101,2)</f>
        <v>0</v>
      </c>
      <c r="BL101" s="18" t="s">
        <v>178</v>
      </c>
      <c r="BM101" s="200" t="s">
        <v>243</v>
      </c>
    </row>
    <row r="102" spans="1:65" s="13" customFormat="1">
      <c r="B102" s="202"/>
      <c r="C102" s="203"/>
      <c r="D102" s="204" t="s">
        <v>180</v>
      </c>
      <c r="E102" s="205" t="s">
        <v>21</v>
      </c>
      <c r="F102" s="206" t="s">
        <v>948</v>
      </c>
      <c r="G102" s="203"/>
      <c r="H102" s="207">
        <v>458.2</v>
      </c>
      <c r="I102" s="208"/>
      <c r="J102" s="203"/>
      <c r="K102" s="203"/>
      <c r="L102" s="209"/>
      <c r="M102" s="210"/>
      <c r="N102" s="211"/>
      <c r="O102" s="211"/>
      <c r="P102" s="211"/>
      <c r="Q102" s="211"/>
      <c r="R102" s="211"/>
      <c r="S102" s="211"/>
      <c r="T102" s="212"/>
      <c r="AT102" s="213" t="s">
        <v>180</v>
      </c>
      <c r="AU102" s="213" t="s">
        <v>83</v>
      </c>
      <c r="AV102" s="13" t="s">
        <v>83</v>
      </c>
      <c r="AW102" s="13" t="s">
        <v>34</v>
      </c>
      <c r="AX102" s="13" t="s">
        <v>73</v>
      </c>
      <c r="AY102" s="213" t="s">
        <v>172</v>
      </c>
    </row>
    <row r="103" spans="1:65" s="14" customFormat="1">
      <c r="B103" s="214"/>
      <c r="C103" s="215"/>
      <c r="D103" s="204" t="s">
        <v>180</v>
      </c>
      <c r="E103" s="216" t="s">
        <v>21</v>
      </c>
      <c r="F103" s="217" t="s">
        <v>182</v>
      </c>
      <c r="G103" s="215"/>
      <c r="H103" s="218">
        <v>458.2</v>
      </c>
      <c r="I103" s="219"/>
      <c r="J103" s="215"/>
      <c r="K103" s="215"/>
      <c r="L103" s="220"/>
      <c r="M103" s="221"/>
      <c r="N103" s="222"/>
      <c r="O103" s="222"/>
      <c r="P103" s="222"/>
      <c r="Q103" s="222"/>
      <c r="R103" s="222"/>
      <c r="S103" s="222"/>
      <c r="T103" s="223"/>
      <c r="AT103" s="224" t="s">
        <v>180</v>
      </c>
      <c r="AU103" s="224" t="s">
        <v>83</v>
      </c>
      <c r="AV103" s="14" t="s">
        <v>178</v>
      </c>
      <c r="AW103" s="14" t="s">
        <v>34</v>
      </c>
      <c r="AX103" s="14" t="s">
        <v>81</v>
      </c>
      <c r="AY103" s="224" t="s">
        <v>172</v>
      </c>
    </row>
    <row r="104" spans="1:65" s="2" customFormat="1" ht="24" customHeight="1">
      <c r="A104" s="35"/>
      <c r="B104" s="36"/>
      <c r="C104" s="189" t="s">
        <v>219</v>
      </c>
      <c r="D104" s="189" t="s">
        <v>174</v>
      </c>
      <c r="E104" s="190" t="s">
        <v>245</v>
      </c>
      <c r="F104" s="191" t="s">
        <v>246</v>
      </c>
      <c r="G104" s="192" t="s">
        <v>199</v>
      </c>
      <c r="H104" s="193">
        <v>458.2</v>
      </c>
      <c r="I104" s="194"/>
      <c r="J104" s="195">
        <f>ROUND(I104*H104,2)</f>
        <v>0</v>
      </c>
      <c r="K104" s="191" t="s">
        <v>177</v>
      </c>
      <c r="L104" s="40"/>
      <c r="M104" s="196" t="s">
        <v>21</v>
      </c>
      <c r="N104" s="197" t="s">
        <v>44</v>
      </c>
      <c r="O104" s="65"/>
      <c r="P104" s="198">
        <f>O104*H104</f>
        <v>0</v>
      </c>
      <c r="Q104" s="198">
        <v>0</v>
      </c>
      <c r="R104" s="198">
        <f>Q104*H104</f>
        <v>0</v>
      </c>
      <c r="S104" s="198">
        <v>0</v>
      </c>
      <c r="T104" s="19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200" t="s">
        <v>178</v>
      </c>
      <c r="AT104" s="200" t="s">
        <v>174</v>
      </c>
      <c r="AU104" s="200" t="s">
        <v>83</v>
      </c>
      <c r="AY104" s="18" t="s">
        <v>172</v>
      </c>
      <c r="BE104" s="201">
        <f>IF(N104="základní",J104,0)</f>
        <v>0</v>
      </c>
      <c r="BF104" s="201">
        <f>IF(N104="snížená",J104,0)</f>
        <v>0</v>
      </c>
      <c r="BG104" s="201">
        <f>IF(N104="zákl. přenesená",J104,0)</f>
        <v>0</v>
      </c>
      <c r="BH104" s="201">
        <f>IF(N104="sníž. přenesená",J104,0)</f>
        <v>0</v>
      </c>
      <c r="BI104" s="201">
        <f>IF(N104="nulová",J104,0)</f>
        <v>0</v>
      </c>
      <c r="BJ104" s="18" t="s">
        <v>81</v>
      </c>
      <c r="BK104" s="201">
        <f>ROUND(I104*H104,2)</f>
        <v>0</v>
      </c>
      <c r="BL104" s="18" t="s">
        <v>178</v>
      </c>
      <c r="BM104" s="200" t="s">
        <v>247</v>
      </c>
    </row>
    <row r="105" spans="1:65" s="2" customFormat="1" ht="16.5" customHeight="1">
      <c r="A105" s="35"/>
      <c r="B105" s="36"/>
      <c r="C105" s="189" t="s">
        <v>109</v>
      </c>
      <c r="D105" s="189" t="s">
        <v>174</v>
      </c>
      <c r="E105" s="190" t="s">
        <v>249</v>
      </c>
      <c r="F105" s="191" t="s">
        <v>250</v>
      </c>
      <c r="G105" s="192" t="s">
        <v>199</v>
      </c>
      <c r="H105" s="193">
        <v>14</v>
      </c>
      <c r="I105" s="194"/>
      <c r="J105" s="195">
        <f>ROUND(I105*H105,2)</f>
        <v>0</v>
      </c>
      <c r="K105" s="191" t="s">
        <v>177</v>
      </c>
      <c r="L105" s="40"/>
      <c r="M105" s="196" t="s">
        <v>21</v>
      </c>
      <c r="N105" s="197" t="s">
        <v>44</v>
      </c>
      <c r="O105" s="65"/>
      <c r="P105" s="198">
        <f>O105*H105</f>
        <v>0</v>
      </c>
      <c r="Q105" s="198">
        <v>4.6999999999999999E-4</v>
      </c>
      <c r="R105" s="198">
        <f>Q105*H105</f>
        <v>6.5799999999999999E-3</v>
      </c>
      <c r="S105" s="198">
        <v>0</v>
      </c>
      <c r="T105" s="19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200" t="s">
        <v>178</v>
      </c>
      <c r="AT105" s="200" t="s">
        <v>174</v>
      </c>
      <c r="AU105" s="200" t="s">
        <v>83</v>
      </c>
      <c r="AY105" s="18" t="s">
        <v>172</v>
      </c>
      <c r="BE105" s="201">
        <f>IF(N105="základní",J105,0)</f>
        <v>0</v>
      </c>
      <c r="BF105" s="201">
        <f>IF(N105="snížená",J105,0)</f>
        <v>0</v>
      </c>
      <c r="BG105" s="201">
        <f>IF(N105="zákl. přenesená",J105,0)</f>
        <v>0</v>
      </c>
      <c r="BH105" s="201">
        <f>IF(N105="sníž. přenesená",J105,0)</f>
        <v>0</v>
      </c>
      <c r="BI105" s="201">
        <f>IF(N105="nulová",J105,0)</f>
        <v>0</v>
      </c>
      <c r="BJ105" s="18" t="s">
        <v>81</v>
      </c>
      <c r="BK105" s="201">
        <f>ROUND(I105*H105,2)</f>
        <v>0</v>
      </c>
      <c r="BL105" s="18" t="s">
        <v>178</v>
      </c>
      <c r="BM105" s="200" t="s">
        <v>251</v>
      </c>
    </row>
    <row r="106" spans="1:65" s="13" customFormat="1">
      <c r="B106" s="202"/>
      <c r="C106" s="203"/>
      <c r="D106" s="204" t="s">
        <v>180</v>
      </c>
      <c r="E106" s="205" t="s">
        <v>21</v>
      </c>
      <c r="F106" s="206" t="s">
        <v>949</v>
      </c>
      <c r="G106" s="203"/>
      <c r="H106" s="207">
        <v>14</v>
      </c>
      <c r="I106" s="208"/>
      <c r="J106" s="203"/>
      <c r="K106" s="203"/>
      <c r="L106" s="209"/>
      <c r="M106" s="210"/>
      <c r="N106" s="211"/>
      <c r="O106" s="211"/>
      <c r="P106" s="211"/>
      <c r="Q106" s="211"/>
      <c r="R106" s="211"/>
      <c r="S106" s="211"/>
      <c r="T106" s="212"/>
      <c r="AT106" s="213" t="s">
        <v>180</v>
      </c>
      <c r="AU106" s="213" t="s">
        <v>83</v>
      </c>
      <c r="AV106" s="13" t="s">
        <v>83</v>
      </c>
      <c r="AW106" s="13" t="s">
        <v>34</v>
      </c>
      <c r="AX106" s="13" t="s">
        <v>73</v>
      </c>
      <c r="AY106" s="213" t="s">
        <v>172</v>
      </c>
    </row>
    <row r="107" spans="1:65" s="14" customFormat="1">
      <c r="B107" s="214"/>
      <c r="C107" s="215"/>
      <c r="D107" s="204" t="s">
        <v>180</v>
      </c>
      <c r="E107" s="216" t="s">
        <v>21</v>
      </c>
      <c r="F107" s="217" t="s">
        <v>182</v>
      </c>
      <c r="G107" s="215"/>
      <c r="H107" s="218">
        <v>14</v>
      </c>
      <c r="I107" s="219"/>
      <c r="J107" s="215"/>
      <c r="K107" s="215"/>
      <c r="L107" s="220"/>
      <c r="M107" s="221"/>
      <c r="N107" s="222"/>
      <c r="O107" s="222"/>
      <c r="P107" s="222"/>
      <c r="Q107" s="222"/>
      <c r="R107" s="222"/>
      <c r="S107" s="222"/>
      <c r="T107" s="223"/>
      <c r="AT107" s="224" t="s">
        <v>180</v>
      </c>
      <c r="AU107" s="224" t="s">
        <v>83</v>
      </c>
      <c r="AV107" s="14" t="s">
        <v>178</v>
      </c>
      <c r="AW107" s="14" t="s">
        <v>34</v>
      </c>
      <c r="AX107" s="14" t="s">
        <v>81</v>
      </c>
      <c r="AY107" s="224" t="s">
        <v>172</v>
      </c>
    </row>
    <row r="108" spans="1:65" s="2" customFormat="1" ht="16.5" customHeight="1">
      <c r="A108" s="35"/>
      <c r="B108" s="36"/>
      <c r="C108" s="189" t="s">
        <v>227</v>
      </c>
      <c r="D108" s="189" t="s">
        <v>174</v>
      </c>
      <c r="E108" s="190" t="s">
        <v>254</v>
      </c>
      <c r="F108" s="191" t="s">
        <v>255</v>
      </c>
      <c r="G108" s="192" t="s">
        <v>199</v>
      </c>
      <c r="H108" s="193">
        <v>14</v>
      </c>
      <c r="I108" s="194"/>
      <c r="J108" s="195">
        <f>ROUND(I108*H108,2)</f>
        <v>0</v>
      </c>
      <c r="K108" s="191" t="s">
        <v>177</v>
      </c>
      <c r="L108" s="40"/>
      <c r="M108" s="196" t="s">
        <v>21</v>
      </c>
      <c r="N108" s="197" t="s">
        <v>44</v>
      </c>
      <c r="O108" s="65"/>
      <c r="P108" s="198">
        <f>O108*H108</f>
        <v>0</v>
      </c>
      <c r="Q108" s="198">
        <v>0</v>
      </c>
      <c r="R108" s="198">
        <f>Q108*H108</f>
        <v>0</v>
      </c>
      <c r="S108" s="198">
        <v>0</v>
      </c>
      <c r="T108" s="19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200" t="s">
        <v>178</v>
      </c>
      <c r="AT108" s="200" t="s">
        <v>174</v>
      </c>
      <c r="AU108" s="200" t="s">
        <v>83</v>
      </c>
      <c r="AY108" s="18" t="s">
        <v>172</v>
      </c>
      <c r="BE108" s="201">
        <f>IF(N108="základní",J108,0)</f>
        <v>0</v>
      </c>
      <c r="BF108" s="201">
        <f>IF(N108="snížená",J108,0)</f>
        <v>0</v>
      </c>
      <c r="BG108" s="201">
        <f>IF(N108="zákl. přenesená",J108,0)</f>
        <v>0</v>
      </c>
      <c r="BH108" s="201">
        <f>IF(N108="sníž. přenesená",J108,0)</f>
        <v>0</v>
      </c>
      <c r="BI108" s="201">
        <f>IF(N108="nulová",J108,0)</f>
        <v>0</v>
      </c>
      <c r="BJ108" s="18" t="s">
        <v>81</v>
      </c>
      <c r="BK108" s="201">
        <f>ROUND(I108*H108,2)</f>
        <v>0</v>
      </c>
      <c r="BL108" s="18" t="s">
        <v>178</v>
      </c>
      <c r="BM108" s="200" t="s">
        <v>256</v>
      </c>
    </row>
    <row r="109" spans="1:65" s="2" customFormat="1" ht="24" customHeight="1">
      <c r="A109" s="35"/>
      <c r="B109" s="36"/>
      <c r="C109" s="189" t="s">
        <v>231</v>
      </c>
      <c r="D109" s="189" t="s">
        <v>174</v>
      </c>
      <c r="E109" s="190" t="s">
        <v>258</v>
      </c>
      <c r="F109" s="191" t="s">
        <v>259</v>
      </c>
      <c r="G109" s="192" t="s">
        <v>115</v>
      </c>
      <c r="H109" s="193">
        <v>1.6</v>
      </c>
      <c r="I109" s="194"/>
      <c r="J109" s="195">
        <f>ROUND(I109*H109,2)</f>
        <v>0</v>
      </c>
      <c r="K109" s="191" t="s">
        <v>177</v>
      </c>
      <c r="L109" s="40"/>
      <c r="M109" s="196" t="s">
        <v>21</v>
      </c>
      <c r="N109" s="197" t="s">
        <v>44</v>
      </c>
      <c r="O109" s="65"/>
      <c r="P109" s="198">
        <f>O109*H109</f>
        <v>0</v>
      </c>
      <c r="Q109" s="198">
        <v>0</v>
      </c>
      <c r="R109" s="198">
        <f>Q109*H109</f>
        <v>0</v>
      </c>
      <c r="S109" s="198">
        <v>0</v>
      </c>
      <c r="T109" s="19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200" t="s">
        <v>178</v>
      </c>
      <c r="AT109" s="200" t="s">
        <v>174</v>
      </c>
      <c r="AU109" s="200" t="s">
        <v>83</v>
      </c>
      <c r="AY109" s="18" t="s">
        <v>172</v>
      </c>
      <c r="BE109" s="201">
        <f>IF(N109="základní",J109,0)</f>
        <v>0</v>
      </c>
      <c r="BF109" s="201">
        <f>IF(N109="snížená",J109,0)</f>
        <v>0</v>
      </c>
      <c r="BG109" s="201">
        <f>IF(N109="zákl. přenesená",J109,0)</f>
        <v>0</v>
      </c>
      <c r="BH109" s="201">
        <f>IF(N109="sníž. přenesená",J109,0)</f>
        <v>0</v>
      </c>
      <c r="BI109" s="201">
        <f>IF(N109="nulová",J109,0)</f>
        <v>0</v>
      </c>
      <c r="BJ109" s="18" t="s">
        <v>81</v>
      </c>
      <c r="BK109" s="201">
        <f>ROUND(I109*H109,2)</f>
        <v>0</v>
      </c>
      <c r="BL109" s="18" t="s">
        <v>178</v>
      </c>
      <c r="BM109" s="200" t="s">
        <v>260</v>
      </c>
    </row>
    <row r="110" spans="1:65" s="15" customFormat="1">
      <c r="B110" s="225"/>
      <c r="C110" s="226"/>
      <c r="D110" s="204" t="s">
        <v>180</v>
      </c>
      <c r="E110" s="227" t="s">
        <v>21</v>
      </c>
      <c r="F110" s="228" t="s">
        <v>261</v>
      </c>
      <c r="G110" s="226"/>
      <c r="H110" s="227" t="s">
        <v>21</v>
      </c>
      <c r="I110" s="229"/>
      <c r="J110" s="226"/>
      <c r="K110" s="226"/>
      <c r="L110" s="230"/>
      <c r="M110" s="231"/>
      <c r="N110" s="232"/>
      <c r="O110" s="232"/>
      <c r="P110" s="232"/>
      <c r="Q110" s="232"/>
      <c r="R110" s="232"/>
      <c r="S110" s="232"/>
      <c r="T110" s="233"/>
      <c r="AT110" s="234" t="s">
        <v>180</v>
      </c>
      <c r="AU110" s="234" t="s">
        <v>83</v>
      </c>
      <c r="AV110" s="15" t="s">
        <v>81</v>
      </c>
      <c r="AW110" s="15" t="s">
        <v>34</v>
      </c>
      <c r="AX110" s="15" t="s">
        <v>73</v>
      </c>
      <c r="AY110" s="234" t="s">
        <v>172</v>
      </c>
    </row>
    <row r="111" spans="1:65" s="13" customFormat="1">
      <c r="B111" s="202"/>
      <c r="C111" s="203"/>
      <c r="D111" s="204" t="s">
        <v>180</v>
      </c>
      <c r="E111" s="205" t="s">
        <v>21</v>
      </c>
      <c r="F111" s="206" t="s">
        <v>264</v>
      </c>
      <c r="G111" s="203"/>
      <c r="H111" s="207">
        <v>1.6</v>
      </c>
      <c r="I111" s="208"/>
      <c r="J111" s="203"/>
      <c r="K111" s="203"/>
      <c r="L111" s="209"/>
      <c r="M111" s="210"/>
      <c r="N111" s="211"/>
      <c r="O111" s="211"/>
      <c r="P111" s="211"/>
      <c r="Q111" s="211"/>
      <c r="R111" s="211"/>
      <c r="S111" s="211"/>
      <c r="T111" s="212"/>
      <c r="AT111" s="213" t="s">
        <v>180</v>
      </c>
      <c r="AU111" s="213" t="s">
        <v>83</v>
      </c>
      <c r="AV111" s="13" t="s">
        <v>83</v>
      </c>
      <c r="AW111" s="13" t="s">
        <v>34</v>
      </c>
      <c r="AX111" s="13" t="s">
        <v>73</v>
      </c>
      <c r="AY111" s="213" t="s">
        <v>172</v>
      </c>
    </row>
    <row r="112" spans="1:65" s="14" customFormat="1">
      <c r="B112" s="214"/>
      <c r="C112" s="215"/>
      <c r="D112" s="204" t="s">
        <v>180</v>
      </c>
      <c r="E112" s="216" t="s">
        <v>21</v>
      </c>
      <c r="F112" s="217" t="s">
        <v>182</v>
      </c>
      <c r="G112" s="215"/>
      <c r="H112" s="218">
        <v>1.6</v>
      </c>
      <c r="I112" s="219"/>
      <c r="J112" s="215"/>
      <c r="K112" s="215"/>
      <c r="L112" s="220"/>
      <c r="M112" s="221"/>
      <c r="N112" s="222"/>
      <c r="O112" s="222"/>
      <c r="P112" s="222"/>
      <c r="Q112" s="222"/>
      <c r="R112" s="222"/>
      <c r="S112" s="222"/>
      <c r="T112" s="223"/>
      <c r="AT112" s="224" t="s">
        <v>180</v>
      </c>
      <c r="AU112" s="224" t="s">
        <v>83</v>
      </c>
      <c r="AV112" s="14" t="s">
        <v>178</v>
      </c>
      <c r="AW112" s="14" t="s">
        <v>34</v>
      </c>
      <c r="AX112" s="14" t="s">
        <v>81</v>
      </c>
      <c r="AY112" s="224" t="s">
        <v>172</v>
      </c>
    </row>
    <row r="113" spans="1:65" s="2" customFormat="1" ht="24" customHeight="1">
      <c r="A113" s="35"/>
      <c r="B113" s="36"/>
      <c r="C113" s="189" t="s">
        <v>236</v>
      </c>
      <c r="D113" s="189" t="s">
        <v>174</v>
      </c>
      <c r="E113" s="190" t="s">
        <v>950</v>
      </c>
      <c r="F113" s="191" t="s">
        <v>951</v>
      </c>
      <c r="G113" s="192" t="s">
        <v>115</v>
      </c>
      <c r="H113" s="193">
        <v>154.172</v>
      </c>
      <c r="I113" s="194"/>
      <c r="J113" s="195">
        <f>ROUND(I113*H113,2)</f>
        <v>0</v>
      </c>
      <c r="K113" s="191" t="s">
        <v>177</v>
      </c>
      <c r="L113" s="40"/>
      <c r="M113" s="196" t="s">
        <v>21</v>
      </c>
      <c r="N113" s="197" t="s">
        <v>44</v>
      </c>
      <c r="O113" s="65"/>
      <c r="P113" s="198">
        <f>O113*H113</f>
        <v>0</v>
      </c>
      <c r="Q113" s="198">
        <v>0</v>
      </c>
      <c r="R113" s="198">
        <f>Q113*H113</f>
        <v>0</v>
      </c>
      <c r="S113" s="198">
        <v>0</v>
      </c>
      <c r="T113" s="19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200" t="s">
        <v>178</v>
      </c>
      <c r="AT113" s="200" t="s">
        <v>174</v>
      </c>
      <c r="AU113" s="200" t="s">
        <v>83</v>
      </c>
      <c r="AY113" s="18" t="s">
        <v>172</v>
      </c>
      <c r="BE113" s="201">
        <f>IF(N113="základní",J113,0)</f>
        <v>0</v>
      </c>
      <c r="BF113" s="201">
        <f>IF(N113="snížená",J113,0)</f>
        <v>0</v>
      </c>
      <c r="BG113" s="201">
        <f>IF(N113="zákl. přenesená",J113,0)</f>
        <v>0</v>
      </c>
      <c r="BH113" s="201">
        <f>IF(N113="sníž. přenesená",J113,0)</f>
        <v>0</v>
      </c>
      <c r="BI113" s="201">
        <f>IF(N113="nulová",J113,0)</f>
        <v>0</v>
      </c>
      <c r="BJ113" s="18" t="s">
        <v>81</v>
      </c>
      <c r="BK113" s="201">
        <f>ROUND(I113*H113,2)</f>
        <v>0</v>
      </c>
      <c r="BL113" s="18" t="s">
        <v>178</v>
      </c>
      <c r="BM113" s="200" t="s">
        <v>295</v>
      </c>
    </row>
    <row r="114" spans="1:65" s="15" customFormat="1">
      <c r="B114" s="225"/>
      <c r="C114" s="226"/>
      <c r="D114" s="204" t="s">
        <v>180</v>
      </c>
      <c r="E114" s="227" t="s">
        <v>21</v>
      </c>
      <c r="F114" s="228" t="s">
        <v>952</v>
      </c>
      <c r="G114" s="226"/>
      <c r="H114" s="227" t="s">
        <v>21</v>
      </c>
      <c r="I114" s="229"/>
      <c r="J114" s="226"/>
      <c r="K114" s="226"/>
      <c r="L114" s="230"/>
      <c r="M114" s="231"/>
      <c r="N114" s="232"/>
      <c r="O114" s="232"/>
      <c r="P114" s="232"/>
      <c r="Q114" s="232"/>
      <c r="R114" s="232"/>
      <c r="S114" s="232"/>
      <c r="T114" s="233"/>
      <c r="AT114" s="234" t="s">
        <v>180</v>
      </c>
      <c r="AU114" s="234" t="s">
        <v>83</v>
      </c>
      <c r="AV114" s="15" t="s">
        <v>81</v>
      </c>
      <c r="AW114" s="15" t="s">
        <v>34</v>
      </c>
      <c r="AX114" s="15" t="s">
        <v>73</v>
      </c>
      <c r="AY114" s="234" t="s">
        <v>172</v>
      </c>
    </row>
    <row r="115" spans="1:65" s="15" customFormat="1">
      <c r="B115" s="225"/>
      <c r="C115" s="226"/>
      <c r="D115" s="204" t="s">
        <v>180</v>
      </c>
      <c r="E115" s="227" t="s">
        <v>21</v>
      </c>
      <c r="F115" s="228" t="s">
        <v>297</v>
      </c>
      <c r="G115" s="226"/>
      <c r="H115" s="227" t="s">
        <v>21</v>
      </c>
      <c r="I115" s="229"/>
      <c r="J115" s="226"/>
      <c r="K115" s="226"/>
      <c r="L115" s="230"/>
      <c r="M115" s="231"/>
      <c r="N115" s="232"/>
      <c r="O115" s="232"/>
      <c r="P115" s="232"/>
      <c r="Q115" s="232"/>
      <c r="R115" s="232"/>
      <c r="S115" s="232"/>
      <c r="T115" s="233"/>
      <c r="AT115" s="234" t="s">
        <v>180</v>
      </c>
      <c r="AU115" s="234" t="s">
        <v>83</v>
      </c>
      <c r="AV115" s="15" t="s">
        <v>81</v>
      </c>
      <c r="AW115" s="15" t="s">
        <v>34</v>
      </c>
      <c r="AX115" s="15" t="s">
        <v>73</v>
      </c>
      <c r="AY115" s="234" t="s">
        <v>172</v>
      </c>
    </row>
    <row r="116" spans="1:65" s="13" customFormat="1">
      <c r="B116" s="202"/>
      <c r="C116" s="203"/>
      <c r="D116" s="204" t="s">
        <v>180</v>
      </c>
      <c r="E116" s="205" t="s">
        <v>21</v>
      </c>
      <c r="F116" s="206" t="s">
        <v>953</v>
      </c>
      <c r="G116" s="203"/>
      <c r="H116" s="207">
        <v>210.27600000000001</v>
      </c>
      <c r="I116" s="208"/>
      <c r="J116" s="203"/>
      <c r="K116" s="203"/>
      <c r="L116" s="209"/>
      <c r="M116" s="210"/>
      <c r="N116" s="211"/>
      <c r="O116" s="211"/>
      <c r="P116" s="211"/>
      <c r="Q116" s="211"/>
      <c r="R116" s="211"/>
      <c r="S116" s="211"/>
      <c r="T116" s="212"/>
      <c r="AT116" s="213" t="s">
        <v>180</v>
      </c>
      <c r="AU116" s="213" t="s">
        <v>83</v>
      </c>
      <c r="AV116" s="13" t="s">
        <v>83</v>
      </c>
      <c r="AW116" s="13" t="s">
        <v>34</v>
      </c>
      <c r="AX116" s="13" t="s">
        <v>73</v>
      </c>
      <c r="AY116" s="213" t="s">
        <v>172</v>
      </c>
    </row>
    <row r="117" spans="1:65" s="13" customFormat="1">
      <c r="B117" s="202"/>
      <c r="C117" s="203"/>
      <c r="D117" s="204" t="s">
        <v>180</v>
      </c>
      <c r="E117" s="205" t="s">
        <v>21</v>
      </c>
      <c r="F117" s="206" t="s">
        <v>954</v>
      </c>
      <c r="G117" s="203"/>
      <c r="H117" s="207">
        <v>8.8539999999999992</v>
      </c>
      <c r="I117" s="208"/>
      <c r="J117" s="203"/>
      <c r="K117" s="203"/>
      <c r="L117" s="209"/>
      <c r="M117" s="210"/>
      <c r="N117" s="211"/>
      <c r="O117" s="211"/>
      <c r="P117" s="211"/>
      <c r="Q117" s="211"/>
      <c r="R117" s="211"/>
      <c r="S117" s="211"/>
      <c r="T117" s="212"/>
      <c r="AT117" s="213" t="s">
        <v>180</v>
      </c>
      <c r="AU117" s="213" t="s">
        <v>83</v>
      </c>
      <c r="AV117" s="13" t="s">
        <v>83</v>
      </c>
      <c r="AW117" s="13" t="s">
        <v>34</v>
      </c>
      <c r="AX117" s="13" t="s">
        <v>73</v>
      </c>
      <c r="AY117" s="213" t="s">
        <v>172</v>
      </c>
    </row>
    <row r="118" spans="1:65" s="15" customFormat="1">
      <c r="B118" s="225"/>
      <c r="C118" s="226"/>
      <c r="D118" s="204" t="s">
        <v>180</v>
      </c>
      <c r="E118" s="227" t="s">
        <v>21</v>
      </c>
      <c r="F118" s="228" t="s">
        <v>277</v>
      </c>
      <c r="G118" s="226"/>
      <c r="H118" s="227" t="s">
        <v>21</v>
      </c>
      <c r="I118" s="229"/>
      <c r="J118" s="226"/>
      <c r="K118" s="226"/>
      <c r="L118" s="230"/>
      <c r="M118" s="231"/>
      <c r="N118" s="232"/>
      <c r="O118" s="232"/>
      <c r="P118" s="232"/>
      <c r="Q118" s="232"/>
      <c r="R118" s="232"/>
      <c r="S118" s="232"/>
      <c r="T118" s="233"/>
      <c r="AT118" s="234" t="s">
        <v>180</v>
      </c>
      <c r="AU118" s="234" t="s">
        <v>83</v>
      </c>
      <c r="AV118" s="15" t="s">
        <v>81</v>
      </c>
      <c r="AW118" s="15" t="s">
        <v>34</v>
      </c>
      <c r="AX118" s="15" t="s">
        <v>73</v>
      </c>
      <c r="AY118" s="234" t="s">
        <v>172</v>
      </c>
    </row>
    <row r="119" spans="1:65" s="13" customFormat="1">
      <c r="B119" s="202"/>
      <c r="C119" s="203"/>
      <c r="D119" s="204" t="s">
        <v>180</v>
      </c>
      <c r="E119" s="205" t="s">
        <v>21</v>
      </c>
      <c r="F119" s="206" t="s">
        <v>955</v>
      </c>
      <c r="G119" s="203"/>
      <c r="H119" s="207">
        <v>38.130000000000003</v>
      </c>
      <c r="I119" s="208"/>
      <c r="J119" s="203"/>
      <c r="K119" s="203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180</v>
      </c>
      <c r="AU119" s="213" t="s">
        <v>83</v>
      </c>
      <c r="AV119" s="13" t="s">
        <v>83</v>
      </c>
      <c r="AW119" s="13" t="s">
        <v>34</v>
      </c>
      <c r="AX119" s="13" t="s">
        <v>73</v>
      </c>
      <c r="AY119" s="213" t="s">
        <v>172</v>
      </c>
    </row>
    <row r="120" spans="1:65" s="13" customFormat="1">
      <c r="B120" s="202"/>
      <c r="C120" s="203"/>
      <c r="D120" s="204" t="s">
        <v>180</v>
      </c>
      <c r="E120" s="205" t="s">
        <v>21</v>
      </c>
      <c r="F120" s="206" t="s">
        <v>956</v>
      </c>
      <c r="G120" s="203"/>
      <c r="H120" s="207">
        <v>3.9</v>
      </c>
      <c r="I120" s="208"/>
      <c r="J120" s="203"/>
      <c r="K120" s="203"/>
      <c r="L120" s="209"/>
      <c r="M120" s="210"/>
      <c r="N120" s="211"/>
      <c r="O120" s="211"/>
      <c r="P120" s="211"/>
      <c r="Q120" s="211"/>
      <c r="R120" s="211"/>
      <c r="S120" s="211"/>
      <c r="T120" s="212"/>
      <c r="AT120" s="213" t="s">
        <v>180</v>
      </c>
      <c r="AU120" s="213" t="s">
        <v>83</v>
      </c>
      <c r="AV120" s="13" t="s">
        <v>83</v>
      </c>
      <c r="AW120" s="13" t="s">
        <v>34</v>
      </c>
      <c r="AX120" s="13" t="s">
        <v>73</v>
      </c>
      <c r="AY120" s="213" t="s">
        <v>172</v>
      </c>
    </row>
    <row r="121" spans="1:65" s="13" customFormat="1">
      <c r="B121" s="202"/>
      <c r="C121" s="203"/>
      <c r="D121" s="204" t="s">
        <v>180</v>
      </c>
      <c r="E121" s="205" t="s">
        <v>21</v>
      </c>
      <c r="F121" s="206" t="s">
        <v>957</v>
      </c>
      <c r="G121" s="203"/>
      <c r="H121" s="207">
        <v>27.815999999999999</v>
      </c>
      <c r="I121" s="208"/>
      <c r="J121" s="203"/>
      <c r="K121" s="203"/>
      <c r="L121" s="209"/>
      <c r="M121" s="210"/>
      <c r="N121" s="211"/>
      <c r="O121" s="211"/>
      <c r="P121" s="211"/>
      <c r="Q121" s="211"/>
      <c r="R121" s="211"/>
      <c r="S121" s="211"/>
      <c r="T121" s="212"/>
      <c r="AT121" s="213" t="s">
        <v>180</v>
      </c>
      <c r="AU121" s="213" t="s">
        <v>83</v>
      </c>
      <c r="AV121" s="13" t="s">
        <v>83</v>
      </c>
      <c r="AW121" s="13" t="s">
        <v>34</v>
      </c>
      <c r="AX121" s="13" t="s">
        <v>73</v>
      </c>
      <c r="AY121" s="213" t="s">
        <v>172</v>
      </c>
    </row>
    <row r="122" spans="1:65" s="13" customFormat="1">
      <c r="B122" s="202"/>
      <c r="C122" s="203"/>
      <c r="D122" s="204" t="s">
        <v>180</v>
      </c>
      <c r="E122" s="205" t="s">
        <v>21</v>
      </c>
      <c r="F122" s="206" t="s">
        <v>958</v>
      </c>
      <c r="G122" s="203"/>
      <c r="H122" s="207">
        <v>16.8</v>
      </c>
      <c r="I122" s="208"/>
      <c r="J122" s="203"/>
      <c r="K122" s="203"/>
      <c r="L122" s="209"/>
      <c r="M122" s="210"/>
      <c r="N122" s="211"/>
      <c r="O122" s="211"/>
      <c r="P122" s="211"/>
      <c r="Q122" s="211"/>
      <c r="R122" s="211"/>
      <c r="S122" s="211"/>
      <c r="T122" s="212"/>
      <c r="AT122" s="213" t="s">
        <v>180</v>
      </c>
      <c r="AU122" s="213" t="s">
        <v>83</v>
      </c>
      <c r="AV122" s="13" t="s">
        <v>83</v>
      </c>
      <c r="AW122" s="13" t="s">
        <v>34</v>
      </c>
      <c r="AX122" s="13" t="s">
        <v>73</v>
      </c>
      <c r="AY122" s="213" t="s">
        <v>172</v>
      </c>
    </row>
    <row r="123" spans="1:65" s="13" customFormat="1">
      <c r="B123" s="202"/>
      <c r="C123" s="203"/>
      <c r="D123" s="204" t="s">
        <v>180</v>
      </c>
      <c r="E123" s="205" t="s">
        <v>21</v>
      </c>
      <c r="F123" s="206" t="s">
        <v>959</v>
      </c>
      <c r="G123" s="203"/>
      <c r="H123" s="207">
        <v>2.5670000000000002</v>
      </c>
      <c r="I123" s="208"/>
      <c r="J123" s="203"/>
      <c r="K123" s="203"/>
      <c r="L123" s="209"/>
      <c r="M123" s="210"/>
      <c r="N123" s="211"/>
      <c r="O123" s="211"/>
      <c r="P123" s="211"/>
      <c r="Q123" s="211"/>
      <c r="R123" s="211"/>
      <c r="S123" s="211"/>
      <c r="T123" s="212"/>
      <c r="AT123" s="213" t="s">
        <v>180</v>
      </c>
      <c r="AU123" s="213" t="s">
        <v>83</v>
      </c>
      <c r="AV123" s="13" t="s">
        <v>83</v>
      </c>
      <c r="AW123" s="13" t="s">
        <v>34</v>
      </c>
      <c r="AX123" s="13" t="s">
        <v>73</v>
      </c>
      <c r="AY123" s="213" t="s">
        <v>172</v>
      </c>
    </row>
    <row r="124" spans="1:65" s="14" customFormat="1">
      <c r="B124" s="214"/>
      <c r="C124" s="215"/>
      <c r="D124" s="204" t="s">
        <v>180</v>
      </c>
      <c r="E124" s="216" t="s">
        <v>134</v>
      </c>
      <c r="F124" s="217" t="s">
        <v>182</v>
      </c>
      <c r="G124" s="215"/>
      <c r="H124" s="218">
        <v>308.34300000000002</v>
      </c>
      <c r="I124" s="219"/>
      <c r="J124" s="215"/>
      <c r="K124" s="215"/>
      <c r="L124" s="220"/>
      <c r="M124" s="221"/>
      <c r="N124" s="222"/>
      <c r="O124" s="222"/>
      <c r="P124" s="222"/>
      <c r="Q124" s="222"/>
      <c r="R124" s="222"/>
      <c r="S124" s="222"/>
      <c r="T124" s="223"/>
      <c r="AT124" s="224" t="s">
        <v>180</v>
      </c>
      <c r="AU124" s="224" t="s">
        <v>83</v>
      </c>
      <c r="AV124" s="14" t="s">
        <v>178</v>
      </c>
      <c r="AW124" s="14" t="s">
        <v>34</v>
      </c>
      <c r="AX124" s="14" t="s">
        <v>73</v>
      </c>
      <c r="AY124" s="224" t="s">
        <v>172</v>
      </c>
    </row>
    <row r="125" spans="1:65" s="13" customFormat="1">
      <c r="B125" s="202"/>
      <c r="C125" s="203"/>
      <c r="D125" s="204" t="s">
        <v>180</v>
      </c>
      <c r="E125" s="205" t="s">
        <v>21</v>
      </c>
      <c r="F125" s="206" t="s">
        <v>323</v>
      </c>
      <c r="G125" s="203"/>
      <c r="H125" s="207">
        <v>154.172</v>
      </c>
      <c r="I125" s="208"/>
      <c r="J125" s="203"/>
      <c r="K125" s="203"/>
      <c r="L125" s="209"/>
      <c r="M125" s="210"/>
      <c r="N125" s="211"/>
      <c r="O125" s="211"/>
      <c r="P125" s="211"/>
      <c r="Q125" s="211"/>
      <c r="R125" s="211"/>
      <c r="S125" s="211"/>
      <c r="T125" s="212"/>
      <c r="AT125" s="213" t="s">
        <v>180</v>
      </c>
      <c r="AU125" s="213" t="s">
        <v>83</v>
      </c>
      <c r="AV125" s="13" t="s">
        <v>83</v>
      </c>
      <c r="AW125" s="13" t="s">
        <v>34</v>
      </c>
      <c r="AX125" s="13" t="s">
        <v>81</v>
      </c>
      <c r="AY125" s="213" t="s">
        <v>172</v>
      </c>
    </row>
    <row r="126" spans="1:65" s="2" customFormat="1" ht="24" customHeight="1">
      <c r="A126" s="35"/>
      <c r="B126" s="36"/>
      <c r="C126" s="189" t="s">
        <v>240</v>
      </c>
      <c r="D126" s="189" t="s">
        <v>174</v>
      </c>
      <c r="E126" s="190" t="s">
        <v>325</v>
      </c>
      <c r="F126" s="191" t="s">
        <v>326</v>
      </c>
      <c r="G126" s="192" t="s">
        <v>115</v>
      </c>
      <c r="H126" s="193">
        <v>46.250999999999998</v>
      </c>
      <c r="I126" s="194"/>
      <c r="J126" s="195">
        <f>ROUND(I126*H126,2)</f>
        <v>0</v>
      </c>
      <c r="K126" s="191" t="s">
        <v>177</v>
      </c>
      <c r="L126" s="40"/>
      <c r="M126" s="196" t="s">
        <v>21</v>
      </c>
      <c r="N126" s="197" t="s">
        <v>44</v>
      </c>
      <c r="O126" s="65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178</v>
      </c>
      <c r="AT126" s="200" t="s">
        <v>174</v>
      </c>
      <c r="AU126" s="200" t="s">
        <v>83</v>
      </c>
      <c r="AY126" s="18" t="s">
        <v>172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81</v>
      </c>
      <c r="BK126" s="201">
        <f>ROUND(I126*H126,2)</f>
        <v>0</v>
      </c>
      <c r="BL126" s="18" t="s">
        <v>178</v>
      </c>
      <c r="BM126" s="200" t="s">
        <v>327</v>
      </c>
    </row>
    <row r="127" spans="1:65" s="13" customFormat="1">
      <c r="B127" s="202"/>
      <c r="C127" s="203"/>
      <c r="D127" s="204" t="s">
        <v>180</v>
      </c>
      <c r="E127" s="205" t="s">
        <v>21</v>
      </c>
      <c r="F127" s="206" t="s">
        <v>328</v>
      </c>
      <c r="G127" s="203"/>
      <c r="H127" s="207">
        <v>46.250999999999998</v>
      </c>
      <c r="I127" s="208"/>
      <c r="J127" s="203"/>
      <c r="K127" s="203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180</v>
      </c>
      <c r="AU127" s="213" t="s">
        <v>83</v>
      </c>
      <c r="AV127" s="13" t="s">
        <v>83</v>
      </c>
      <c r="AW127" s="13" t="s">
        <v>34</v>
      </c>
      <c r="AX127" s="13" t="s">
        <v>73</v>
      </c>
      <c r="AY127" s="213" t="s">
        <v>172</v>
      </c>
    </row>
    <row r="128" spans="1:65" s="14" customFormat="1">
      <c r="B128" s="214"/>
      <c r="C128" s="215"/>
      <c r="D128" s="204" t="s">
        <v>180</v>
      </c>
      <c r="E128" s="216" t="s">
        <v>21</v>
      </c>
      <c r="F128" s="217" t="s">
        <v>182</v>
      </c>
      <c r="G128" s="215"/>
      <c r="H128" s="218">
        <v>46.250999999999998</v>
      </c>
      <c r="I128" s="219"/>
      <c r="J128" s="215"/>
      <c r="K128" s="215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180</v>
      </c>
      <c r="AU128" s="224" t="s">
        <v>83</v>
      </c>
      <c r="AV128" s="14" t="s">
        <v>178</v>
      </c>
      <c r="AW128" s="14" t="s">
        <v>34</v>
      </c>
      <c r="AX128" s="14" t="s">
        <v>81</v>
      </c>
      <c r="AY128" s="224" t="s">
        <v>172</v>
      </c>
    </row>
    <row r="129" spans="1:65" s="2" customFormat="1" ht="24" customHeight="1">
      <c r="A129" s="35"/>
      <c r="B129" s="36"/>
      <c r="C129" s="189" t="s">
        <v>8</v>
      </c>
      <c r="D129" s="189" t="s">
        <v>174</v>
      </c>
      <c r="E129" s="190" t="s">
        <v>960</v>
      </c>
      <c r="F129" s="191" t="s">
        <v>961</v>
      </c>
      <c r="G129" s="192" t="s">
        <v>115</v>
      </c>
      <c r="H129" s="193">
        <v>154.172</v>
      </c>
      <c r="I129" s="194"/>
      <c r="J129" s="195">
        <f>ROUND(I129*H129,2)</f>
        <v>0</v>
      </c>
      <c r="K129" s="191" t="s">
        <v>177</v>
      </c>
      <c r="L129" s="40"/>
      <c r="M129" s="196" t="s">
        <v>21</v>
      </c>
      <c r="N129" s="197" t="s">
        <v>44</v>
      </c>
      <c r="O129" s="65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178</v>
      </c>
      <c r="AT129" s="200" t="s">
        <v>174</v>
      </c>
      <c r="AU129" s="200" t="s">
        <v>83</v>
      </c>
      <c r="AY129" s="18" t="s">
        <v>172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81</v>
      </c>
      <c r="BK129" s="201">
        <f>ROUND(I129*H129,2)</f>
        <v>0</v>
      </c>
      <c r="BL129" s="18" t="s">
        <v>178</v>
      </c>
      <c r="BM129" s="200" t="s">
        <v>332</v>
      </c>
    </row>
    <row r="130" spans="1:65" s="13" customFormat="1">
      <c r="B130" s="202"/>
      <c r="C130" s="203"/>
      <c r="D130" s="204" t="s">
        <v>180</v>
      </c>
      <c r="E130" s="205" t="s">
        <v>21</v>
      </c>
      <c r="F130" s="206" t="s">
        <v>323</v>
      </c>
      <c r="G130" s="203"/>
      <c r="H130" s="207">
        <v>154.172</v>
      </c>
      <c r="I130" s="208"/>
      <c r="J130" s="203"/>
      <c r="K130" s="203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180</v>
      </c>
      <c r="AU130" s="213" t="s">
        <v>83</v>
      </c>
      <c r="AV130" s="13" t="s">
        <v>83</v>
      </c>
      <c r="AW130" s="13" t="s">
        <v>34</v>
      </c>
      <c r="AX130" s="13" t="s">
        <v>73</v>
      </c>
      <c r="AY130" s="213" t="s">
        <v>172</v>
      </c>
    </row>
    <row r="131" spans="1:65" s="14" customFormat="1">
      <c r="B131" s="214"/>
      <c r="C131" s="215"/>
      <c r="D131" s="204" t="s">
        <v>180</v>
      </c>
      <c r="E131" s="216" t="s">
        <v>21</v>
      </c>
      <c r="F131" s="217" t="s">
        <v>182</v>
      </c>
      <c r="G131" s="215"/>
      <c r="H131" s="218">
        <v>154.172</v>
      </c>
      <c r="I131" s="219"/>
      <c r="J131" s="215"/>
      <c r="K131" s="215"/>
      <c r="L131" s="220"/>
      <c r="M131" s="221"/>
      <c r="N131" s="222"/>
      <c r="O131" s="222"/>
      <c r="P131" s="222"/>
      <c r="Q131" s="222"/>
      <c r="R131" s="222"/>
      <c r="S131" s="222"/>
      <c r="T131" s="223"/>
      <c r="AT131" s="224" t="s">
        <v>180</v>
      </c>
      <c r="AU131" s="224" t="s">
        <v>83</v>
      </c>
      <c r="AV131" s="14" t="s">
        <v>178</v>
      </c>
      <c r="AW131" s="14" t="s">
        <v>34</v>
      </c>
      <c r="AX131" s="14" t="s">
        <v>81</v>
      </c>
      <c r="AY131" s="224" t="s">
        <v>172</v>
      </c>
    </row>
    <row r="132" spans="1:65" s="2" customFormat="1" ht="24" customHeight="1">
      <c r="A132" s="35"/>
      <c r="B132" s="36"/>
      <c r="C132" s="189" t="s">
        <v>248</v>
      </c>
      <c r="D132" s="189" t="s">
        <v>174</v>
      </c>
      <c r="E132" s="190" t="s">
        <v>334</v>
      </c>
      <c r="F132" s="191" t="s">
        <v>335</v>
      </c>
      <c r="G132" s="192" t="s">
        <v>115</v>
      </c>
      <c r="H132" s="193">
        <v>46.250999999999998</v>
      </c>
      <c r="I132" s="194"/>
      <c r="J132" s="195">
        <f>ROUND(I132*H132,2)</f>
        <v>0</v>
      </c>
      <c r="K132" s="191" t="s">
        <v>177</v>
      </c>
      <c r="L132" s="40"/>
      <c r="M132" s="196" t="s">
        <v>21</v>
      </c>
      <c r="N132" s="197" t="s">
        <v>44</v>
      </c>
      <c r="O132" s="65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178</v>
      </c>
      <c r="AT132" s="200" t="s">
        <v>174</v>
      </c>
      <c r="AU132" s="200" t="s">
        <v>83</v>
      </c>
      <c r="AY132" s="18" t="s">
        <v>172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81</v>
      </c>
      <c r="BK132" s="201">
        <f>ROUND(I132*H132,2)</f>
        <v>0</v>
      </c>
      <c r="BL132" s="18" t="s">
        <v>178</v>
      </c>
      <c r="BM132" s="200" t="s">
        <v>336</v>
      </c>
    </row>
    <row r="133" spans="1:65" s="13" customFormat="1">
      <c r="B133" s="202"/>
      <c r="C133" s="203"/>
      <c r="D133" s="204" t="s">
        <v>180</v>
      </c>
      <c r="E133" s="205" t="s">
        <v>21</v>
      </c>
      <c r="F133" s="206" t="s">
        <v>328</v>
      </c>
      <c r="G133" s="203"/>
      <c r="H133" s="207">
        <v>46.250999999999998</v>
      </c>
      <c r="I133" s="208"/>
      <c r="J133" s="203"/>
      <c r="K133" s="203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180</v>
      </c>
      <c r="AU133" s="213" t="s">
        <v>83</v>
      </c>
      <c r="AV133" s="13" t="s">
        <v>83</v>
      </c>
      <c r="AW133" s="13" t="s">
        <v>34</v>
      </c>
      <c r="AX133" s="13" t="s">
        <v>73</v>
      </c>
      <c r="AY133" s="213" t="s">
        <v>172</v>
      </c>
    </row>
    <row r="134" spans="1:65" s="14" customFormat="1">
      <c r="B134" s="214"/>
      <c r="C134" s="215"/>
      <c r="D134" s="204" t="s">
        <v>180</v>
      </c>
      <c r="E134" s="216" t="s">
        <v>21</v>
      </c>
      <c r="F134" s="217" t="s">
        <v>182</v>
      </c>
      <c r="G134" s="215"/>
      <c r="H134" s="218">
        <v>46.250999999999998</v>
      </c>
      <c r="I134" s="219"/>
      <c r="J134" s="215"/>
      <c r="K134" s="215"/>
      <c r="L134" s="220"/>
      <c r="M134" s="221"/>
      <c r="N134" s="222"/>
      <c r="O134" s="222"/>
      <c r="P134" s="222"/>
      <c r="Q134" s="222"/>
      <c r="R134" s="222"/>
      <c r="S134" s="222"/>
      <c r="T134" s="223"/>
      <c r="AT134" s="224" t="s">
        <v>180</v>
      </c>
      <c r="AU134" s="224" t="s">
        <v>83</v>
      </c>
      <c r="AV134" s="14" t="s">
        <v>178</v>
      </c>
      <c r="AW134" s="14" t="s">
        <v>34</v>
      </c>
      <c r="AX134" s="14" t="s">
        <v>81</v>
      </c>
      <c r="AY134" s="224" t="s">
        <v>172</v>
      </c>
    </row>
    <row r="135" spans="1:65" s="2" customFormat="1" ht="24" customHeight="1">
      <c r="A135" s="35"/>
      <c r="B135" s="36"/>
      <c r="C135" s="189" t="s">
        <v>253</v>
      </c>
      <c r="D135" s="189" t="s">
        <v>174</v>
      </c>
      <c r="E135" s="190" t="s">
        <v>349</v>
      </c>
      <c r="F135" s="191" t="s">
        <v>350</v>
      </c>
      <c r="G135" s="192" t="s">
        <v>125</v>
      </c>
      <c r="H135" s="193">
        <v>804.755</v>
      </c>
      <c r="I135" s="194"/>
      <c r="J135" s="195">
        <f>ROUND(I135*H135,2)</f>
        <v>0</v>
      </c>
      <c r="K135" s="191" t="s">
        <v>177</v>
      </c>
      <c r="L135" s="40"/>
      <c r="M135" s="196" t="s">
        <v>21</v>
      </c>
      <c r="N135" s="197" t="s">
        <v>44</v>
      </c>
      <c r="O135" s="65"/>
      <c r="P135" s="198">
        <f>O135*H135</f>
        <v>0</v>
      </c>
      <c r="Q135" s="198">
        <v>8.4000000000000003E-4</v>
      </c>
      <c r="R135" s="198">
        <f>Q135*H135</f>
        <v>0.67599419999999999</v>
      </c>
      <c r="S135" s="198">
        <v>0</v>
      </c>
      <c r="T135" s="19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178</v>
      </c>
      <c r="AT135" s="200" t="s">
        <v>174</v>
      </c>
      <c r="AU135" s="200" t="s">
        <v>83</v>
      </c>
      <c r="AY135" s="18" t="s">
        <v>172</v>
      </c>
      <c r="BE135" s="201">
        <f>IF(N135="základní",J135,0)</f>
        <v>0</v>
      </c>
      <c r="BF135" s="201">
        <f>IF(N135="snížená",J135,0)</f>
        <v>0</v>
      </c>
      <c r="BG135" s="201">
        <f>IF(N135="zákl. přenesená",J135,0)</f>
        <v>0</v>
      </c>
      <c r="BH135" s="201">
        <f>IF(N135="sníž. přenesená",J135,0)</f>
        <v>0</v>
      </c>
      <c r="BI135" s="201">
        <f>IF(N135="nulová",J135,0)</f>
        <v>0</v>
      </c>
      <c r="BJ135" s="18" t="s">
        <v>81</v>
      </c>
      <c r="BK135" s="201">
        <f>ROUND(I135*H135,2)</f>
        <v>0</v>
      </c>
      <c r="BL135" s="18" t="s">
        <v>178</v>
      </c>
      <c r="BM135" s="200" t="s">
        <v>351</v>
      </c>
    </row>
    <row r="136" spans="1:65" s="15" customFormat="1">
      <c r="B136" s="225"/>
      <c r="C136" s="226"/>
      <c r="D136" s="204" t="s">
        <v>180</v>
      </c>
      <c r="E136" s="227" t="s">
        <v>21</v>
      </c>
      <c r="F136" s="228" t="s">
        <v>952</v>
      </c>
      <c r="G136" s="226"/>
      <c r="H136" s="227" t="s">
        <v>21</v>
      </c>
      <c r="I136" s="229"/>
      <c r="J136" s="226"/>
      <c r="K136" s="226"/>
      <c r="L136" s="230"/>
      <c r="M136" s="231"/>
      <c r="N136" s="232"/>
      <c r="O136" s="232"/>
      <c r="P136" s="232"/>
      <c r="Q136" s="232"/>
      <c r="R136" s="232"/>
      <c r="S136" s="232"/>
      <c r="T136" s="233"/>
      <c r="AT136" s="234" t="s">
        <v>180</v>
      </c>
      <c r="AU136" s="234" t="s">
        <v>83</v>
      </c>
      <c r="AV136" s="15" t="s">
        <v>81</v>
      </c>
      <c r="AW136" s="15" t="s">
        <v>34</v>
      </c>
      <c r="AX136" s="15" t="s">
        <v>73</v>
      </c>
      <c r="AY136" s="234" t="s">
        <v>172</v>
      </c>
    </row>
    <row r="137" spans="1:65" s="15" customFormat="1">
      <c r="B137" s="225"/>
      <c r="C137" s="226"/>
      <c r="D137" s="204" t="s">
        <v>180</v>
      </c>
      <c r="E137" s="227" t="s">
        <v>21</v>
      </c>
      <c r="F137" s="228" t="s">
        <v>297</v>
      </c>
      <c r="G137" s="226"/>
      <c r="H137" s="227" t="s">
        <v>21</v>
      </c>
      <c r="I137" s="229"/>
      <c r="J137" s="226"/>
      <c r="K137" s="226"/>
      <c r="L137" s="230"/>
      <c r="M137" s="231"/>
      <c r="N137" s="232"/>
      <c r="O137" s="232"/>
      <c r="P137" s="232"/>
      <c r="Q137" s="232"/>
      <c r="R137" s="232"/>
      <c r="S137" s="232"/>
      <c r="T137" s="233"/>
      <c r="AT137" s="234" t="s">
        <v>180</v>
      </c>
      <c r="AU137" s="234" t="s">
        <v>83</v>
      </c>
      <c r="AV137" s="15" t="s">
        <v>81</v>
      </c>
      <c r="AW137" s="15" t="s">
        <v>34</v>
      </c>
      <c r="AX137" s="15" t="s">
        <v>73</v>
      </c>
      <c r="AY137" s="234" t="s">
        <v>172</v>
      </c>
    </row>
    <row r="138" spans="1:65" s="13" customFormat="1">
      <c r="B138" s="202"/>
      <c r="C138" s="203"/>
      <c r="D138" s="204" t="s">
        <v>180</v>
      </c>
      <c r="E138" s="205" t="s">
        <v>21</v>
      </c>
      <c r="F138" s="206" t="s">
        <v>962</v>
      </c>
      <c r="G138" s="203"/>
      <c r="H138" s="207">
        <v>580.40499999999997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180</v>
      </c>
      <c r="AU138" s="213" t="s">
        <v>83</v>
      </c>
      <c r="AV138" s="13" t="s">
        <v>83</v>
      </c>
      <c r="AW138" s="13" t="s">
        <v>34</v>
      </c>
      <c r="AX138" s="13" t="s">
        <v>73</v>
      </c>
      <c r="AY138" s="213" t="s">
        <v>172</v>
      </c>
    </row>
    <row r="139" spans="1:65" s="15" customFormat="1">
      <c r="B139" s="225"/>
      <c r="C139" s="226"/>
      <c r="D139" s="204" t="s">
        <v>180</v>
      </c>
      <c r="E139" s="227" t="s">
        <v>21</v>
      </c>
      <c r="F139" s="228" t="s">
        <v>277</v>
      </c>
      <c r="G139" s="226"/>
      <c r="H139" s="227" t="s">
        <v>21</v>
      </c>
      <c r="I139" s="229"/>
      <c r="J139" s="226"/>
      <c r="K139" s="226"/>
      <c r="L139" s="230"/>
      <c r="M139" s="231"/>
      <c r="N139" s="232"/>
      <c r="O139" s="232"/>
      <c r="P139" s="232"/>
      <c r="Q139" s="232"/>
      <c r="R139" s="232"/>
      <c r="S139" s="232"/>
      <c r="T139" s="233"/>
      <c r="AT139" s="234" t="s">
        <v>180</v>
      </c>
      <c r="AU139" s="234" t="s">
        <v>83</v>
      </c>
      <c r="AV139" s="15" t="s">
        <v>81</v>
      </c>
      <c r="AW139" s="15" t="s">
        <v>34</v>
      </c>
      <c r="AX139" s="15" t="s">
        <v>73</v>
      </c>
      <c r="AY139" s="234" t="s">
        <v>172</v>
      </c>
    </row>
    <row r="140" spans="1:65" s="13" customFormat="1">
      <c r="B140" s="202"/>
      <c r="C140" s="203"/>
      <c r="D140" s="204" t="s">
        <v>180</v>
      </c>
      <c r="E140" s="205" t="s">
        <v>21</v>
      </c>
      <c r="F140" s="206" t="s">
        <v>963</v>
      </c>
      <c r="G140" s="203"/>
      <c r="H140" s="207">
        <v>224.35</v>
      </c>
      <c r="I140" s="208"/>
      <c r="J140" s="203"/>
      <c r="K140" s="203"/>
      <c r="L140" s="209"/>
      <c r="M140" s="210"/>
      <c r="N140" s="211"/>
      <c r="O140" s="211"/>
      <c r="P140" s="211"/>
      <c r="Q140" s="211"/>
      <c r="R140" s="211"/>
      <c r="S140" s="211"/>
      <c r="T140" s="212"/>
      <c r="AT140" s="213" t="s">
        <v>180</v>
      </c>
      <c r="AU140" s="213" t="s">
        <v>83</v>
      </c>
      <c r="AV140" s="13" t="s">
        <v>83</v>
      </c>
      <c r="AW140" s="13" t="s">
        <v>34</v>
      </c>
      <c r="AX140" s="13" t="s">
        <v>73</v>
      </c>
      <c r="AY140" s="213" t="s">
        <v>172</v>
      </c>
    </row>
    <row r="141" spans="1:65" s="14" customFormat="1">
      <c r="B141" s="214"/>
      <c r="C141" s="215"/>
      <c r="D141" s="204" t="s">
        <v>180</v>
      </c>
      <c r="E141" s="216" t="s">
        <v>124</v>
      </c>
      <c r="F141" s="217" t="s">
        <v>182</v>
      </c>
      <c r="G141" s="215"/>
      <c r="H141" s="218">
        <v>804.755</v>
      </c>
      <c r="I141" s="219"/>
      <c r="J141" s="215"/>
      <c r="K141" s="215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180</v>
      </c>
      <c r="AU141" s="224" t="s">
        <v>83</v>
      </c>
      <c r="AV141" s="14" t="s">
        <v>178</v>
      </c>
      <c r="AW141" s="14" t="s">
        <v>34</v>
      </c>
      <c r="AX141" s="14" t="s">
        <v>81</v>
      </c>
      <c r="AY141" s="224" t="s">
        <v>172</v>
      </c>
    </row>
    <row r="142" spans="1:65" s="2" customFormat="1" ht="24" customHeight="1">
      <c r="A142" s="35"/>
      <c r="B142" s="36"/>
      <c r="C142" s="189" t="s">
        <v>257</v>
      </c>
      <c r="D142" s="189" t="s">
        <v>174</v>
      </c>
      <c r="E142" s="190" t="s">
        <v>373</v>
      </c>
      <c r="F142" s="191" t="s">
        <v>374</v>
      </c>
      <c r="G142" s="192" t="s">
        <v>125</v>
      </c>
      <c r="H142" s="193">
        <v>804.755</v>
      </c>
      <c r="I142" s="194"/>
      <c r="J142" s="195">
        <f>ROUND(I142*H142,2)</f>
        <v>0</v>
      </c>
      <c r="K142" s="191" t="s">
        <v>177</v>
      </c>
      <c r="L142" s="40"/>
      <c r="M142" s="196" t="s">
        <v>21</v>
      </c>
      <c r="N142" s="197" t="s">
        <v>44</v>
      </c>
      <c r="O142" s="65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178</v>
      </c>
      <c r="AT142" s="200" t="s">
        <v>174</v>
      </c>
      <c r="AU142" s="200" t="s">
        <v>83</v>
      </c>
      <c r="AY142" s="18" t="s">
        <v>172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81</v>
      </c>
      <c r="BK142" s="201">
        <f>ROUND(I142*H142,2)</f>
        <v>0</v>
      </c>
      <c r="BL142" s="18" t="s">
        <v>178</v>
      </c>
      <c r="BM142" s="200" t="s">
        <v>375</v>
      </c>
    </row>
    <row r="143" spans="1:65" s="13" customFormat="1">
      <c r="B143" s="202"/>
      <c r="C143" s="203"/>
      <c r="D143" s="204" t="s">
        <v>180</v>
      </c>
      <c r="E143" s="205" t="s">
        <v>21</v>
      </c>
      <c r="F143" s="206" t="s">
        <v>124</v>
      </c>
      <c r="G143" s="203"/>
      <c r="H143" s="207">
        <v>804.755</v>
      </c>
      <c r="I143" s="208"/>
      <c r="J143" s="203"/>
      <c r="K143" s="203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180</v>
      </c>
      <c r="AU143" s="213" t="s">
        <v>83</v>
      </c>
      <c r="AV143" s="13" t="s">
        <v>83</v>
      </c>
      <c r="AW143" s="13" t="s">
        <v>34</v>
      </c>
      <c r="AX143" s="13" t="s">
        <v>73</v>
      </c>
      <c r="AY143" s="213" t="s">
        <v>172</v>
      </c>
    </row>
    <row r="144" spans="1:65" s="14" customFormat="1">
      <c r="B144" s="214"/>
      <c r="C144" s="215"/>
      <c r="D144" s="204" t="s">
        <v>180</v>
      </c>
      <c r="E144" s="216" t="s">
        <v>21</v>
      </c>
      <c r="F144" s="217" t="s">
        <v>182</v>
      </c>
      <c r="G144" s="215"/>
      <c r="H144" s="218">
        <v>804.755</v>
      </c>
      <c r="I144" s="219"/>
      <c r="J144" s="215"/>
      <c r="K144" s="215"/>
      <c r="L144" s="220"/>
      <c r="M144" s="221"/>
      <c r="N144" s="222"/>
      <c r="O144" s="222"/>
      <c r="P144" s="222"/>
      <c r="Q144" s="222"/>
      <c r="R144" s="222"/>
      <c r="S144" s="222"/>
      <c r="T144" s="223"/>
      <c r="AT144" s="224" t="s">
        <v>180</v>
      </c>
      <c r="AU144" s="224" t="s">
        <v>83</v>
      </c>
      <c r="AV144" s="14" t="s">
        <v>178</v>
      </c>
      <c r="AW144" s="14" t="s">
        <v>34</v>
      </c>
      <c r="AX144" s="14" t="s">
        <v>81</v>
      </c>
      <c r="AY144" s="224" t="s">
        <v>172</v>
      </c>
    </row>
    <row r="145" spans="1:65" s="2" customFormat="1" ht="24" customHeight="1">
      <c r="A145" s="35"/>
      <c r="B145" s="36"/>
      <c r="C145" s="189" t="s">
        <v>265</v>
      </c>
      <c r="D145" s="189" t="s">
        <v>174</v>
      </c>
      <c r="E145" s="190" t="s">
        <v>381</v>
      </c>
      <c r="F145" s="191" t="s">
        <v>382</v>
      </c>
      <c r="G145" s="192" t="s">
        <v>115</v>
      </c>
      <c r="H145" s="193">
        <v>308.34300000000002</v>
      </c>
      <c r="I145" s="194"/>
      <c r="J145" s="195">
        <f>ROUND(I145*H145,2)</f>
        <v>0</v>
      </c>
      <c r="K145" s="191" t="s">
        <v>177</v>
      </c>
      <c r="L145" s="40"/>
      <c r="M145" s="196" t="s">
        <v>21</v>
      </c>
      <c r="N145" s="197" t="s">
        <v>44</v>
      </c>
      <c r="O145" s="65"/>
      <c r="P145" s="198">
        <f>O145*H145</f>
        <v>0</v>
      </c>
      <c r="Q145" s="198">
        <v>0</v>
      </c>
      <c r="R145" s="198">
        <f>Q145*H145</f>
        <v>0</v>
      </c>
      <c r="S145" s="198">
        <v>0</v>
      </c>
      <c r="T145" s="19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178</v>
      </c>
      <c r="AT145" s="200" t="s">
        <v>174</v>
      </c>
      <c r="AU145" s="200" t="s">
        <v>83</v>
      </c>
      <c r="AY145" s="18" t="s">
        <v>172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8" t="s">
        <v>81</v>
      </c>
      <c r="BK145" s="201">
        <f>ROUND(I145*H145,2)</f>
        <v>0</v>
      </c>
      <c r="BL145" s="18" t="s">
        <v>178</v>
      </c>
      <c r="BM145" s="200" t="s">
        <v>383</v>
      </c>
    </row>
    <row r="146" spans="1:65" s="13" customFormat="1">
      <c r="B146" s="202"/>
      <c r="C146" s="203"/>
      <c r="D146" s="204" t="s">
        <v>180</v>
      </c>
      <c r="E146" s="205" t="s">
        <v>21</v>
      </c>
      <c r="F146" s="206" t="s">
        <v>134</v>
      </c>
      <c r="G146" s="203"/>
      <c r="H146" s="207">
        <v>308.34300000000002</v>
      </c>
      <c r="I146" s="208"/>
      <c r="J146" s="203"/>
      <c r="K146" s="203"/>
      <c r="L146" s="209"/>
      <c r="M146" s="210"/>
      <c r="N146" s="211"/>
      <c r="O146" s="211"/>
      <c r="P146" s="211"/>
      <c r="Q146" s="211"/>
      <c r="R146" s="211"/>
      <c r="S146" s="211"/>
      <c r="T146" s="212"/>
      <c r="AT146" s="213" t="s">
        <v>180</v>
      </c>
      <c r="AU146" s="213" t="s">
        <v>83</v>
      </c>
      <c r="AV146" s="13" t="s">
        <v>83</v>
      </c>
      <c r="AW146" s="13" t="s">
        <v>34</v>
      </c>
      <c r="AX146" s="13" t="s">
        <v>73</v>
      </c>
      <c r="AY146" s="213" t="s">
        <v>172</v>
      </c>
    </row>
    <row r="147" spans="1:65" s="14" customFormat="1">
      <c r="B147" s="214"/>
      <c r="C147" s="215"/>
      <c r="D147" s="204" t="s">
        <v>180</v>
      </c>
      <c r="E147" s="216" t="s">
        <v>21</v>
      </c>
      <c r="F147" s="217" t="s">
        <v>182</v>
      </c>
      <c r="G147" s="215"/>
      <c r="H147" s="218">
        <v>308.34300000000002</v>
      </c>
      <c r="I147" s="219"/>
      <c r="J147" s="215"/>
      <c r="K147" s="215"/>
      <c r="L147" s="220"/>
      <c r="M147" s="221"/>
      <c r="N147" s="222"/>
      <c r="O147" s="222"/>
      <c r="P147" s="222"/>
      <c r="Q147" s="222"/>
      <c r="R147" s="222"/>
      <c r="S147" s="222"/>
      <c r="T147" s="223"/>
      <c r="AT147" s="224" t="s">
        <v>180</v>
      </c>
      <c r="AU147" s="224" t="s">
        <v>83</v>
      </c>
      <c r="AV147" s="14" t="s">
        <v>178</v>
      </c>
      <c r="AW147" s="14" t="s">
        <v>34</v>
      </c>
      <c r="AX147" s="14" t="s">
        <v>81</v>
      </c>
      <c r="AY147" s="224" t="s">
        <v>172</v>
      </c>
    </row>
    <row r="148" spans="1:65" s="2" customFormat="1" ht="24" customHeight="1">
      <c r="A148" s="35"/>
      <c r="B148" s="36"/>
      <c r="C148" s="189" t="s">
        <v>272</v>
      </c>
      <c r="D148" s="189" t="s">
        <v>174</v>
      </c>
      <c r="E148" s="190" t="s">
        <v>386</v>
      </c>
      <c r="F148" s="191" t="s">
        <v>387</v>
      </c>
      <c r="G148" s="192" t="s">
        <v>115</v>
      </c>
      <c r="H148" s="193">
        <v>395.60599999999999</v>
      </c>
      <c r="I148" s="194"/>
      <c r="J148" s="195">
        <f>ROUND(I148*H148,2)</f>
        <v>0</v>
      </c>
      <c r="K148" s="191" t="s">
        <v>177</v>
      </c>
      <c r="L148" s="40"/>
      <c r="M148" s="196" t="s">
        <v>21</v>
      </c>
      <c r="N148" s="197" t="s">
        <v>44</v>
      </c>
      <c r="O148" s="65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178</v>
      </c>
      <c r="AT148" s="200" t="s">
        <v>174</v>
      </c>
      <c r="AU148" s="200" t="s">
        <v>83</v>
      </c>
      <c r="AY148" s="18" t="s">
        <v>172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81</v>
      </c>
      <c r="BK148" s="201">
        <f>ROUND(I148*H148,2)</f>
        <v>0</v>
      </c>
      <c r="BL148" s="18" t="s">
        <v>178</v>
      </c>
      <c r="BM148" s="200" t="s">
        <v>388</v>
      </c>
    </row>
    <row r="149" spans="1:65" s="15" customFormat="1">
      <c r="B149" s="225"/>
      <c r="C149" s="226"/>
      <c r="D149" s="204" t="s">
        <v>180</v>
      </c>
      <c r="E149" s="227" t="s">
        <v>21</v>
      </c>
      <c r="F149" s="228" t="s">
        <v>389</v>
      </c>
      <c r="G149" s="226"/>
      <c r="H149" s="227" t="s">
        <v>21</v>
      </c>
      <c r="I149" s="229"/>
      <c r="J149" s="226"/>
      <c r="K149" s="226"/>
      <c r="L149" s="230"/>
      <c r="M149" s="231"/>
      <c r="N149" s="232"/>
      <c r="O149" s="232"/>
      <c r="P149" s="232"/>
      <c r="Q149" s="232"/>
      <c r="R149" s="232"/>
      <c r="S149" s="232"/>
      <c r="T149" s="233"/>
      <c r="AT149" s="234" t="s">
        <v>180</v>
      </c>
      <c r="AU149" s="234" t="s">
        <v>83</v>
      </c>
      <c r="AV149" s="15" t="s">
        <v>81</v>
      </c>
      <c r="AW149" s="15" t="s">
        <v>34</v>
      </c>
      <c r="AX149" s="15" t="s">
        <v>73</v>
      </c>
      <c r="AY149" s="234" t="s">
        <v>172</v>
      </c>
    </row>
    <row r="150" spans="1:65" s="15" customFormat="1">
      <c r="B150" s="225"/>
      <c r="C150" s="226"/>
      <c r="D150" s="204" t="s">
        <v>180</v>
      </c>
      <c r="E150" s="227" t="s">
        <v>21</v>
      </c>
      <c r="F150" s="228" t="s">
        <v>390</v>
      </c>
      <c r="G150" s="226"/>
      <c r="H150" s="227" t="s">
        <v>21</v>
      </c>
      <c r="I150" s="229"/>
      <c r="J150" s="226"/>
      <c r="K150" s="226"/>
      <c r="L150" s="230"/>
      <c r="M150" s="231"/>
      <c r="N150" s="232"/>
      <c r="O150" s="232"/>
      <c r="P150" s="232"/>
      <c r="Q150" s="232"/>
      <c r="R150" s="232"/>
      <c r="S150" s="232"/>
      <c r="T150" s="233"/>
      <c r="AT150" s="234" t="s">
        <v>180</v>
      </c>
      <c r="AU150" s="234" t="s">
        <v>83</v>
      </c>
      <c r="AV150" s="15" t="s">
        <v>81</v>
      </c>
      <c r="AW150" s="15" t="s">
        <v>34</v>
      </c>
      <c r="AX150" s="15" t="s">
        <v>73</v>
      </c>
      <c r="AY150" s="234" t="s">
        <v>172</v>
      </c>
    </row>
    <row r="151" spans="1:65" s="13" customFormat="1">
      <c r="B151" s="202"/>
      <c r="C151" s="203"/>
      <c r="D151" s="204" t="s">
        <v>180</v>
      </c>
      <c r="E151" s="205" t="s">
        <v>21</v>
      </c>
      <c r="F151" s="206" t="s">
        <v>391</v>
      </c>
      <c r="G151" s="203"/>
      <c r="H151" s="207">
        <v>174.524</v>
      </c>
      <c r="I151" s="208"/>
      <c r="J151" s="203"/>
      <c r="K151" s="203"/>
      <c r="L151" s="209"/>
      <c r="M151" s="210"/>
      <c r="N151" s="211"/>
      <c r="O151" s="211"/>
      <c r="P151" s="211"/>
      <c r="Q151" s="211"/>
      <c r="R151" s="211"/>
      <c r="S151" s="211"/>
      <c r="T151" s="212"/>
      <c r="AT151" s="213" t="s">
        <v>180</v>
      </c>
      <c r="AU151" s="213" t="s">
        <v>83</v>
      </c>
      <c r="AV151" s="13" t="s">
        <v>83</v>
      </c>
      <c r="AW151" s="13" t="s">
        <v>34</v>
      </c>
      <c r="AX151" s="13" t="s">
        <v>73</v>
      </c>
      <c r="AY151" s="213" t="s">
        <v>172</v>
      </c>
    </row>
    <row r="152" spans="1:65" s="15" customFormat="1">
      <c r="B152" s="225"/>
      <c r="C152" s="226"/>
      <c r="D152" s="204" t="s">
        <v>180</v>
      </c>
      <c r="E152" s="227" t="s">
        <v>21</v>
      </c>
      <c r="F152" s="228" t="s">
        <v>140</v>
      </c>
      <c r="G152" s="226"/>
      <c r="H152" s="227" t="s">
        <v>21</v>
      </c>
      <c r="I152" s="229"/>
      <c r="J152" s="226"/>
      <c r="K152" s="226"/>
      <c r="L152" s="230"/>
      <c r="M152" s="231"/>
      <c r="N152" s="232"/>
      <c r="O152" s="232"/>
      <c r="P152" s="232"/>
      <c r="Q152" s="232"/>
      <c r="R152" s="232"/>
      <c r="S152" s="232"/>
      <c r="T152" s="233"/>
      <c r="AT152" s="234" t="s">
        <v>180</v>
      </c>
      <c r="AU152" s="234" t="s">
        <v>83</v>
      </c>
      <c r="AV152" s="15" t="s">
        <v>81</v>
      </c>
      <c r="AW152" s="15" t="s">
        <v>34</v>
      </c>
      <c r="AX152" s="15" t="s">
        <v>73</v>
      </c>
      <c r="AY152" s="234" t="s">
        <v>172</v>
      </c>
    </row>
    <row r="153" spans="1:65" s="13" customFormat="1">
      <c r="B153" s="202"/>
      <c r="C153" s="203"/>
      <c r="D153" s="204" t="s">
        <v>180</v>
      </c>
      <c r="E153" s="205" t="s">
        <v>21</v>
      </c>
      <c r="F153" s="206" t="s">
        <v>393</v>
      </c>
      <c r="G153" s="203"/>
      <c r="H153" s="207">
        <v>87.262</v>
      </c>
      <c r="I153" s="208"/>
      <c r="J153" s="203"/>
      <c r="K153" s="203"/>
      <c r="L153" s="209"/>
      <c r="M153" s="210"/>
      <c r="N153" s="211"/>
      <c r="O153" s="211"/>
      <c r="P153" s="211"/>
      <c r="Q153" s="211"/>
      <c r="R153" s="211"/>
      <c r="S153" s="211"/>
      <c r="T153" s="212"/>
      <c r="AT153" s="213" t="s">
        <v>180</v>
      </c>
      <c r="AU153" s="213" t="s">
        <v>83</v>
      </c>
      <c r="AV153" s="13" t="s">
        <v>83</v>
      </c>
      <c r="AW153" s="13" t="s">
        <v>34</v>
      </c>
      <c r="AX153" s="13" t="s">
        <v>73</v>
      </c>
      <c r="AY153" s="213" t="s">
        <v>172</v>
      </c>
    </row>
    <row r="154" spans="1:65" s="13" customFormat="1">
      <c r="B154" s="202"/>
      <c r="C154" s="203"/>
      <c r="D154" s="204" t="s">
        <v>180</v>
      </c>
      <c r="E154" s="205" t="s">
        <v>21</v>
      </c>
      <c r="F154" s="206" t="s">
        <v>394</v>
      </c>
      <c r="G154" s="203"/>
      <c r="H154" s="207">
        <v>133.82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180</v>
      </c>
      <c r="AU154" s="213" t="s">
        <v>83</v>
      </c>
      <c r="AV154" s="13" t="s">
        <v>83</v>
      </c>
      <c r="AW154" s="13" t="s">
        <v>34</v>
      </c>
      <c r="AX154" s="13" t="s">
        <v>73</v>
      </c>
      <c r="AY154" s="213" t="s">
        <v>172</v>
      </c>
    </row>
    <row r="155" spans="1:65" s="14" customFormat="1">
      <c r="B155" s="214"/>
      <c r="C155" s="215"/>
      <c r="D155" s="204" t="s">
        <v>180</v>
      </c>
      <c r="E155" s="216" t="s">
        <v>21</v>
      </c>
      <c r="F155" s="217" t="s">
        <v>182</v>
      </c>
      <c r="G155" s="215"/>
      <c r="H155" s="218">
        <v>395.60599999999999</v>
      </c>
      <c r="I155" s="219"/>
      <c r="J155" s="215"/>
      <c r="K155" s="215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180</v>
      </c>
      <c r="AU155" s="224" t="s">
        <v>83</v>
      </c>
      <c r="AV155" s="14" t="s">
        <v>178</v>
      </c>
      <c r="AW155" s="14" t="s">
        <v>34</v>
      </c>
      <c r="AX155" s="14" t="s">
        <v>81</v>
      </c>
      <c r="AY155" s="224" t="s">
        <v>172</v>
      </c>
    </row>
    <row r="156" spans="1:65" s="2" customFormat="1" ht="24" customHeight="1">
      <c r="A156" s="35"/>
      <c r="B156" s="36"/>
      <c r="C156" s="189" t="s">
        <v>7</v>
      </c>
      <c r="D156" s="189" t="s">
        <v>174</v>
      </c>
      <c r="E156" s="190" t="s">
        <v>396</v>
      </c>
      <c r="F156" s="191" t="s">
        <v>397</v>
      </c>
      <c r="G156" s="192" t="s">
        <v>115</v>
      </c>
      <c r="H156" s="193">
        <v>221.08099999999999</v>
      </c>
      <c r="I156" s="194"/>
      <c r="J156" s="195">
        <f>ROUND(I156*H156,2)</f>
        <v>0</v>
      </c>
      <c r="K156" s="191" t="s">
        <v>177</v>
      </c>
      <c r="L156" s="40"/>
      <c r="M156" s="196" t="s">
        <v>21</v>
      </c>
      <c r="N156" s="197" t="s">
        <v>44</v>
      </c>
      <c r="O156" s="65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178</v>
      </c>
      <c r="AT156" s="200" t="s">
        <v>174</v>
      </c>
      <c r="AU156" s="200" t="s">
        <v>83</v>
      </c>
      <c r="AY156" s="18" t="s">
        <v>172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81</v>
      </c>
      <c r="BK156" s="201">
        <f>ROUND(I156*H156,2)</f>
        <v>0</v>
      </c>
      <c r="BL156" s="18" t="s">
        <v>178</v>
      </c>
      <c r="BM156" s="200" t="s">
        <v>398</v>
      </c>
    </row>
    <row r="157" spans="1:65" s="15" customFormat="1">
      <c r="B157" s="225"/>
      <c r="C157" s="226"/>
      <c r="D157" s="204" t="s">
        <v>180</v>
      </c>
      <c r="E157" s="227" t="s">
        <v>21</v>
      </c>
      <c r="F157" s="228" t="s">
        <v>276</v>
      </c>
      <c r="G157" s="226"/>
      <c r="H157" s="227" t="s">
        <v>21</v>
      </c>
      <c r="I157" s="229"/>
      <c r="J157" s="226"/>
      <c r="K157" s="226"/>
      <c r="L157" s="230"/>
      <c r="M157" s="231"/>
      <c r="N157" s="232"/>
      <c r="O157" s="232"/>
      <c r="P157" s="232"/>
      <c r="Q157" s="232"/>
      <c r="R157" s="232"/>
      <c r="S157" s="232"/>
      <c r="T157" s="233"/>
      <c r="AT157" s="234" t="s">
        <v>180</v>
      </c>
      <c r="AU157" s="234" t="s">
        <v>83</v>
      </c>
      <c r="AV157" s="15" t="s">
        <v>81</v>
      </c>
      <c r="AW157" s="15" t="s">
        <v>34</v>
      </c>
      <c r="AX157" s="15" t="s">
        <v>73</v>
      </c>
      <c r="AY157" s="234" t="s">
        <v>172</v>
      </c>
    </row>
    <row r="158" spans="1:65" s="15" customFormat="1">
      <c r="B158" s="225"/>
      <c r="C158" s="226"/>
      <c r="D158" s="204" t="s">
        <v>180</v>
      </c>
      <c r="E158" s="227" t="s">
        <v>21</v>
      </c>
      <c r="F158" s="228" t="s">
        <v>399</v>
      </c>
      <c r="G158" s="226"/>
      <c r="H158" s="227" t="s">
        <v>21</v>
      </c>
      <c r="I158" s="229"/>
      <c r="J158" s="226"/>
      <c r="K158" s="226"/>
      <c r="L158" s="230"/>
      <c r="M158" s="231"/>
      <c r="N158" s="232"/>
      <c r="O158" s="232"/>
      <c r="P158" s="232"/>
      <c r="Q158" s="232"/>
      <c r="R158" s="232"/>
      <c r="S158" s="232"/>
      <c r="T158" s="233"/>
      <c r="AT158" s="234" t="s">
        <v>180</v>
      </c>
      <c r="AU158" s="234" t="s">
        <v>83</v>
      </c>
      <c r="AV158" s="15" t="s">
        <v>81</v>
      </c>
      <c r="AW158" s="15" t="s">
        <v>34</v>
      </c>
      <c r="AX158" s="15" t="s">
        <v>73</v>
      </c>
      <c r="AY158" s="234" t="s">
        <v>172</v>
      </c>
    </row>
    <row r="159" spans="1:65" s="13" customFormat="1">
      <c r="B159" s="202"/>
      <c r="C159" s="203"/>
      <c r="D159" s="204" t="s">
        <v>180</v>
      </c>
      <c r="E159" s="205" t="s">
        <v>21</v>
      </c>
      <c r="F159" s="206" t="s">
        <v>964</v>
      </c>
      <c r="G159" s="203"/>
      <c r="H159" s="207">
        <v>221.08099999999999</v>
      </c>
      <c r="I159" s="208"/>
      <c r="J159" s="203"/>
      <c r="K159" s="203"/>
      <c r="L159" s="209"/>
      <c r="M159" s="210"/>
      <c r="N159" s="211"/>
      <c r="O159" s="211"/>
      <c r="P159" s="211"/>
      <c r="Q159" s="211"/>
      <c r="R159" s="211"/>
      <c r="S159" s="211"/>
      <c r="T159" s="212"/>
      <c r="AT159" s="213" t="s">
        <v>180</v>
      </c>
      <c r="AU159" s="213" t="s">
        <v>83</v>
      </c>
      <c r="AV159" s="13" t="s">
        <v>83</v>
      </c>
      <c r="AW159" s="13" t="s">
        <v>34</v>
      </c>
      <c r="AX159" s="13" t="s">
        <v>73</v>
      </c>
      <c r="AY159" s="213" t="s">
        <v>172</v>
      </c>
    </row>
    <row r="160" spans="1:65" s="14" customFormat="1">
      <c r="B160" s="214"/>
      <c r="C160" s="215"/>
      <c r="D160" s="204" t="s">
        <v>180</v>
      </c>
      <c r="E160" s="216" t="s">
        <v>131</v>
      </c>
      <c r="F160" s="217" t="s">
        <v>182</v>
      </c>
      <c r="G160" s="215"/>
      <c r="H160" s="218">
        <v>221.08099999999999</v>
      </c>
      <c r="I160" s="219"/>
      <c r="J160" s="215"/>
      <c r="K160" s="215"/>
      <c r="L160" s="220"/>
      <c r="M160" s="221"/>
      <c r="N160" s="222"/>
      <c r="O160" s="222"/>
      <c r="P160" s="222"/>
      <c r="Q160" s="222"/>
      <c r="R160" s="222"/>
      <c r="S160" s="222"/>
      <c r="T160" s="223"/>
      <c r="AT160" s="224" t="s">
        <v>180</v>
      </c>
      <c r="AU160" s="224" t="s">
        <v>83</v>
      </c>
      <c r="AV160" s="14" t="s">
        <v>178</v>
      </c>
      <c r="AW160" s="14" t="s">
        <v>34</v>
      </c>
      <c r="AX160" s="14" t="s">
        <v>81</v>
      </c>
      <c r="AY160" s="224" t="s">
        <v>172</v>
      </c>
    </row>
    <row r="161" spans="1:65" s="2" customFormat="1" ht="24" customHeight="1">
      <c r="A161" s="35"/>
      <c r="B161" s="36"/>
      <c r="C161" s="189" t="s">
        <v>284</v>
      </c>
      <c r="D161" s="189" t="s">
        <v>174</v>
      </c>
      <c r="E161" s="190" t="s">
        <v>402</v>
      </c>
      <c r="F161" s="191" t="s">
        <v>403</v>
      </c>
      <c r="G161" s="192" t="s">
        <v>115</v>
      </c>
      <c r="H161" s="193">
        <v>308.34300000000002</v>
      </c>
      <c r="I161" s="194"/>
      <c r="J161" s="195">
        <f>ROUND(I161*H161,2)</f>
        <v>0</v>
      </c>
      <c r="K161" s="191" t="s">
        <v>177</v>
      </c>
      <c r="L161" s="40"/>
      <c r="M161" s="196" t="s">
        <v>21</v>
      </c>
      <c r="N161" s="197" t="s">
        <v>44</v>
      </c>
      <c r="O161" s="65"/>
      <c r="P161" s="198">
        <f>O161*H161</f>
        <v>0</v>
      </c>
      <c r="Q161" s="198">
        <v>0</v>
      </c>
      <c r="R161" s="198">
        <f>Q161*H161</f>
        <v>0</v>
      </c>
      <c r="S161" s="198">
        <v>0</v>
      </c>
      <c r="T161" s="19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178</v>
      </c>
      <c r="AT161" s="200" t="s">
        <v>174</v>
      </c>
      <c r="AU161" s="200" t="s">
        <v>83</v>
      </c>
      <c r="AY161" s="18" t="s">
        <v>172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18" t="s">
        <v>81</v>
      </c>
      <c r="BK161" s="201">
        <f>ROUND(I161*H161,2)</f>
        <v>0</v>
      </c>
      <c r="BL161" s="18" t="s">
        <v>178</v>
      </c>
      <c r="BM161" s="200" t="s">
        <v>404</v>
      </c>
    </row>
    <row r="162" spans="1:65" s="15" customFormat="1">
      <c r="B162" s="225"/>
      <c r="C162" s="226"/>
      <c r="D162" s="204" t="s">
        <v>180</v>
      </c>
      <c r="E162" s="227" t="s">
        <v>21</v>
      </c>
      <c r="F162" s="228" t="s">
        <v>405</v>
      </c>
      <c r="G162" s="226"/>
      <c r="H162" s="227" t="s">
        <v>21</v>
      </c>
      <c r="I162" s="229"/>
      <c r="J162" s="226"/>
      <c r="K162" s="226"/>
      <c r="L162" s="230"/>
      <c r="M162" s="231"/>
      <c r="N162" s="232"/>
      <c r="O162" s="232"/>
      <c r="P162" s="232"/>
      <c r="Q162" s="232"/>
      <c r="R162" s="232"/>
      <c r="S162" s="232"/>
      <c r="T162" s="233"/>
      <c r="AT162" s="234" t="s">
        <v>180</v>
      </c>
      <c r="AU162" s="234" t="s">
        <v>83</v>
      </c>
      <c r="AV162" s="15" t="s">
        <v>81</v>
      </c>
      <c r="AW162" s="15" t="s">
        <v>34</v>
      </c>
      <c r="AX162" s="15" t="s">
        <v>73</v>
      </c>
      <c r="AY162" s="234" t="s">
        <v>172</v>
      </c>
    </row>
    <row r="163" spans="1:65" s="13" customFormat="1">
      <c r="B163" s="202"/>
      <c r="C163" s="203"/>
      <c r="D163" s="204" t="s">
        <v>180</v>
      </c>
      <c r="E163" s="205" t="s">
        <v>21</v>
      </c>
      <c r="F163" s="206" t="s">
        <v>406</v>
      </c>
      <c r="G163" s="203"/>
      <c r="H163" s="207">
        <v>308.34300000000002</v>
      </c>
      <c r="I163" s="208"/>
      <c r="J163" s="203"/>
      <c r="K163" s="203"/>
      <c r="L163" s="209"/>
      <c r="M163" s="210"/>
      <c r="N163" s="211"/>
      <c r="O163" s="211"/>
      <c r="P163" s="211"/>
      <c r="Q163" s="211"/>
      <c r="R163" s="211"/>
      <c r="S163" s="211"/>
      <c r="T163" s="212"/>
      <c r="AT163" s="213" t="s">
        <v>180</v>
      </c>
      <c r="AU163" s="213" t="s">
        <v>83</v>
      </c>
      <c r="AV163" s="13" t="s">
        <v>83</v>
      </c>
      <c r="AW163" s="13" t="s">
        <v>34</v>
      </c>
      <c r="AX163" s="13" t="s">
        <v>73</v>
      </c>
      <c r="AY163" s="213" t="s">
        <v>172</v>
      </c>
    </row>
    <row r="164" spans="1:65" s="14" customFormat="1">
      <c r="B164" s="214"/>
      <c r="C164" s="215"/>
      <c r="D164" s="204" t="s">
        <v>180</v>
      </c>
      <c r="E164" s="216" t="s">
        <v>21</v>
      </c>
      <c r="F164" s="217" t="s">
        <v>182</v>
      </c>
      <c r="G164" s="215"/>
      <c r="H164" s="218">
        <v>308.34300000000002</v>
      </c>
      <c r="I164" s="219"/>
      <c r="J164" s="215"/>
      <c r="K164" s="215"/>
      <c r="L164" s="220"/>
      <c r="M164" s="221"/>
      <c r="N164" s="222"/>
      <c r="O164" s="222"/>
      <c r="P164" s="222"/>
      <c r="Q164" s="222"/>
      <c r="R164" s="222"/>
      <c r="S164" s="222"/>
      <c r="T164" s="223"/>
      <c r="AT164" s="224" t="s">
        <v>180</v>
      </c>
      <c r="AU164" s="224" t="s">
        <v>83</v>
      </c>
      <c r="AV164" s="14" t="s">
        <v>178</v>
      </c>
      <c r="AW164" s="14" t="s">
        <v>34</v>
      </c>
      <c r="AX164" s="14" t="s">
        <v>81</v>
      </c>
      <c r="AY164" s="224" t="s">
        <v>172</v>
      </c>
    </row>
    <row r="165" spans="1:65" s="2" customFormat="1" ht="16.5" customHeight="1">
      <c r="A165" s="35"/>
      <c r="B165" s="36"/>
      <c r="C165" s="189" t="s">
        <v>288</v>
      </c>
      <c r="D165" s="189" t="s">
        <v>174</v>
      </c>
      <c r="E165" s="190" t="s">
        <v>412</v>
      </c>
      <c r="F165" s="191" t="s">
        <v>413</v>
      </c>
      <c r="G165" s="192" t="s">
        <v>115</v>
      </c>
      <c r="H165" s="193">
        <v>308.34300000000002</v>
      </c>
      <c r="I165" s="194"/>
      <c r="J165" s="195">
        <f>ROUND(I165*H165,2)</f>
        <v>0</v>
      </c>
      <c r="K165" s="191" t="s">
        <v>177</v>
      </c>
      <c r="L165" s="40"/>
      <c r="M165" s="196" t="s">
        <v>21</v>
      </c>
      <c r="N165" s="197" t="s">
        <v>44</v>
      </c>
      <c r="O165" s="65"/>
      <c r="P165" s="198">
        <f>O165*H165</f>
        <v>0</v>
      </c>
      <c r="Q165" s="198">
        <v>0</v>
      </c>
      <c r="R165" s="198">
        <f>Q165*H165</f>
        <v>0</v>
      </c>
      <c r="S165" s="198">
        <v>0</v>
      </c>
      <c r="T165" s="19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178</v>
      </c>
      <c r="AT165" s="200" t="s">
        <v>174</v>
      </c>
      <c r="AU165" s="200" t="s">
        <v>83</v>
      </c>
      <c r="AY165" s="18" t="s">
        <v>172</v>
      </c>
      <c r="BE165" s="201">
        <f>IF(N165="základní",J165,0)</f>
        <v>0</v>
      </c>
      <c r="BF165" s="201">
        <f>IF(N165="snížená",J165,0)</f>
        <v>0</v>
      </c>
      <c r="BG165" s="201">
        <f>IF(N165="zákl. přenesená",J165,0)</f>
        <v>0</v>
      </c>
      <c r="BH165" s="201">
        <f>IF(N165="sníž. přenesená",J165,0)</f>
        <v>0</v>
      </c>
      <c r="BI165" s="201">
        <f>IF(N165="nulová",J165,0)</f>
        <v>0</v>
      </c>
      <c r="BJ165" s="18" t="s">
        <v>81</v>
      </c>
      <c r="BK165" s="201">
        <f>ROUND(I165*H165,2)</f>
        <v>0</v>
      </c>
      <c r="BL165" s="18" t="s">
        <v>178</v>
      </c>
      <c r="BM165" s="200" t="s">
        <v>414</v>
      </c>
    </row>
    <row r="166" spans="1:65" s="13" customFormat="1">
      <c r="B166" s="202"/>
      <c r="C166" s="203"/>
      <c r="D166" s="204" t="s">
        <v>180</v>
      </c>
      <c r="E166" s="205" t="s">
        <v>21</v>
      </c>
      <c r="F166" s="206" t="s">
        <v>134</v>
      </c>
      <c r="G166" s="203"/>
      <c r="H166" s="207">
        <v>308.34300000000002</v>
      </c>
      <c r="I166" s="208"/>
      <c r="J166" s="203"/>
      <c r="K166" s="203"/>
      <c r="L166" s="209"/>
      <c r="M166" s="210"/>
      <c r="N166" s="211"/>
      <c r="O166" s="211"/>
      <c r="P166" s="211"/>
      <c r="Q166" s="211"/>
      <c r="R166" s="211"/>
      <c r="S166" s="211"/>
      <c r="T166" s="212"/>
      <c r="AT166" s="213" t="s">
        <v>180</v>
      </c>
      <c r="AU166" s="213" t="s">
        <v>83</v>
      </c>
      <c r="AV166" s="13" t="s">
        <v>83</v>
      </c>
      <c r="AW166" s="13" t="s">
        <v>34</v>
      </c>
      <c r="AX166" s="13" t="s">
        <v>73</v>
      </c>
      <c r="AY166" s="213" t="s">
        <v>172</v>
      </c>
    </row>
    <row r="167" spans="1:65" s="14" customFormat="1">
      <c r="B167" s="214"/>
      <c r="C167" s="215"/>
      <c r="D167" s="204" t="s">
        <v>180</v>
      </c>
      <c r="E167" s="216" t="s">
        <v>21</v>
      </c>
      <c r="F167" s="217" t="s">
        <v>182</v>
      </c>
      <c r="G167" s="215"/>
      <c r="H167" s="218">
        <v>308.34300000000002</v>
      </c>
      <c r="I167" s="219"/>
      <c r="J167" s="215"/>
      <c r="K167" s="215"/>
      <c r="L167" s="220"/>
      <c r="M167" s="221"/>
      <c r="N167" s="222"/>
      <c r="O167" s="222"/>
      <c r="P167" s="222"/>
      <c r="Q167" s="222"/>
      <c r="R167" s="222"/>
      <c r="S167" s="222"/>
      <c r="T167" s="223"/>
      <c r="AT167" s="224" t="s">
        <v>180</v>
      </c>
      <c r="AU167" s="224" t="s">
        <v>83</v>
      </c>
      <c r="AV167" s="14" t="s">
        <v>178</v>
      </c>
      <c r="AW167" s="14" t="s">
        <v>34</v>
      </c>
      <c r="AX167" s="14" t="s">
        <v>81</v>
      </c>
      <c r="AY167" s="224" t="s">
        <v>172</v>
      </c>
    </row>
    <row r="168" spans="1:65" s="2" customFormat="1" ht="16.5" customHeight="1">
      <c r="A168" s="35"/>
      <c r="B168" s="36"/>
      <c r="C168" s="235" t="s">
        <v>292</v>
      </c>
      <c r="D168" s="235" t="s">
        <v>416</v>
      </c>
      <c r="E168" s="236" t="s">
        <v>417</v>
      </c>
      <c r="F168" s="237" t="s">
        <v>418</v>
      </c>
      <c r="G168" s="238" t="s">
        <v>419</v>
      </c>
      <c r="H168" s="239">
        <v>442.16199999999998</v>
      </c>
      <c r="I168" s="240"/>
      <c r="J168" s="241">
        <f>ROUND(I168*H168,2)</f>
        <v>0</v>
      </c>
      <c r="K168" s="237" t="s">
        <v>177</v>
      </c>
      <c r="L168" s="242"/>
      <c r="M168" s="243" t="s">
        <v>21</v>
      </c>
      <c r="N168" s="244" t="s">
        <v>44</v>
      </c>
      <c r="O168" s="65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214</v>
      </c>
      <c r="AT168" s="200" t="s">
        <v>416</v>
      </c>
      <c r="AU168" s="200" t="s">
        <v>83</v>
      </c>
      <c r="AY168" s="18" t="s">
        <v>172</v>
      </c>
      <c r="BE168" s="201">
        <f>IF(N168="základní",J168,0)</f>
        <v>0</v>
      </c>
      <c r="BF168" s="201">
        <f>IF(N168="snížená",J168,0)</f>
        <v>0</v>
      </c>
      <c r="BG168" s="201">
        <f>IF(N168="zákl. přenesená",J168,0)</f>
        <v>0</v>
      </c>
      <c r="BH168" s="201">
        <f>IF(N168="sníž. přenesená",J168,0)</f>
        <v>0</v>
      </c>
      <c r="BI168" s="201">
        <f>IF(N168="nulová",J168,0)</f>
        <v>0</v>
      </c>
      <c r="BJ168" s="18" t="s">
        <v>81</v>
      </c>
      <c r="BK168" s="201">
        <f>ROUND(I168*H168,2)</f>
        <v>0</v>
      </c>
      <c r="BL168" s="18" t="s">
        <v>178</v>
      </c>
      <c r="BM168" s="200" t="s">
        <v>420</v>
      </c>
    </row>
    <row r="169" spans="1:65" s="13" customFormat="1">
      <c r="B169" s="202"/>
      <c r="C169" s="203"/>
      <c r="D169" s="204" t="s">
        <v>180</v>
      </c>
      <c r="E169" s="205" t="s">
        <v>21</v>
      </c>
      <c r="F169" s="206" t="s">
        <v>421</v>
      </c>
      <c r="G169" s="203"/>
      <c r="H169" s="207">
        <v>442.16199999999998</v>
      </c>
      <c r="I169" s="208"/>
      <c r="J169" s="203"/>
      <c r="K169" s="203"/>
      <c r="L169" s="209"/>
      <c r="M169" s="210"/>
      <c r="N169" s="211"/>
      <c r="O169" s="211"/>
      <c r="P169" s="211"/>
      <c r="Q169" s="211"/>
      <c r="R169" s="211"/>
      <c r="S169" s="211"/>
      <c r="T169" s="212"/>
      <c r="AT169" s="213" t="s">
        <v>180</v>
      </c>
      <c r="AU169" s="213" t="s">
        <v>83</v>
      </c>
      <c r="AV169" s="13" t="s">
        <v>83</v>
      </c>
      <c r="AW169" s="13" t="s">
        <v>34</v>
      </c>
      <c r="AX169" s="13" t="s">
        <v>73</v>
      </c>
      <c r="AY169" s="213" t="s">
        <v>172</v>
      </c>
    </row>
    <row r="170" spans="1:65" s="14" customFormat="1">
      <c r="B170" s="214"/>
      <c r="C170" s="215"/>
      <c r="D170" s="204" t="s">
        <v>180</v>
      </c>
      <c r="E170" s="216" t="s">
        <v>21</v>
      </c>
      <c r="F170" s="217" t="s">
        <v>182</v>
      </c>
      <c r="G170" s="215"/>
      <c r="H170" s="218">
        <v>442.16199999999998</v>
      </c>
      <c r="I170" s="219"/>
      <c r="J170" s="215"/>
      <c r="K170" s="215"/>
      <c r="L170" s="220"/>
      <c r="M170" s="221"/>
      <c r="N170" s="222"/>
      <c r="O170" s="222"/>
      <c r="P170" s="222"/>
      <c r="Q170" s="222"/>
      <c r="R170" s="222"/>
      <c r="S170" s="222"/>
      <c r="T170" s="223"/>
      <c r="AT170" s="224" t="s">
        <v>180</v>
      </c>
      <c r="AU170" s="224" t="s">
        <v>83</v>
      </c>
      <c r="AV170" s="14" t="s">
        <v>178</v>
      </c>
      <c r="AW170" s="14" t="s">
        <v>34</v>
      </c>
      <c r="AX170" s="14" t="s">
        <v>81</v>
      </c>
      <c r="AY170" s="224" t="s">
        <v>172</v>
      </c>
    </row>
    <row r="171" spans="1:65" s="2" customFormat="1" ht="24" customHeight="1">
      <c r="A171" s="35"/>
      <c r="B171" s="36"/>
      <c r="C171" s="189" t="s">
        <v>324</v>
      </c>
      <c r="D171" s="189" t="s">
        <v>174</v>
      </c>
      <c r="E171" s="190" t="s">
        <v>423</v>
      </c>
      <c r="F171" s="191" t="s">
        <v>424</v>
      </c>
      <c r="G171" s="192" t="s">
        <v>115</v>
      </c>
      <c r="H171" s="193">
        <v>193.91499999999999</v>
      </c>
      <c r="I171" s="194"/>
      <c r="J171" s="195">
        <f>ROUND(I171*H171,2)</f>
        <v>0</v>
      </c>
      <c r="K171" s="191" t="s">
        <v>177</v>
      </c>
      <c r="L171" s="40"/>
      <c r="M171" s="196" t="s">
        <v>21</v>
      </c>
      <c r="N171" s="197" t="s">
        <v>44</v>
      </c>
      <c r="O171" s="65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178</v>
      </c>
      <c r="AT171" s="200" t="s">
        <v>174</v>
      </c>
      <c r="AU171" s="200" t="s">
        <v>83</v>
      </c>
      <c r="AY171" s="18" t="s">
        <v>172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81</v>
      </c>
      <c r="BK171" s="201">
        <f>ROUND(I171*H171,2)</f>
        <v>0</v>
      </c>
      <c r="BL171" s="18" t="s">
        <v>178</v>
      </c>
      <c r="BM171" s="200" t="s">
        <v>425</v>
      </c>
    </row>
    <row r="172" spans="1:65" s="13" customFormat="1">
      <c r="B172" s="202"/>
      <c r="C172" s="203"/>
      <c r="D172" s="204" t="s">
        <v>180</v>
      </c>
      <c r="E172" s="205" t="s">
        <v>21</v>
      </c>
      <c r="F172" s="206" t="s">
        <v>965</v>
      </c>
      <c r="G172" s="203"/>
      <c r="H172" s="207">
        <v>193.91499999999999</v>
      </c>
      <c r="I172" s="208"/>
      <c r="J172" s="203"/>
      <c r="K172" s="203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180</v>
      </c>
      <c r="AU172" s="213" t="s">
        <v>83</v>
      </c>
      <c r="AV172" s="13" t="s">
        <v>83</v>
      </c>
      <c r="AW172" s="13" t="s">
        <v>34</v>
      </c>
      <c r="AX172" s="13" t="s">
        <v>73</v>
      </c>
      <c r="AY172" s="213" t="s">
        <v>172</v>
      </c>
    </row>
    <row r="173" spans="1:65" s="14" customFormat="1">
      <c r="B173" s="214"/>
      <c r="C173" s="215"/>
      <c r="D173" s="204" t="s">
        <v>180</v>
      </c>
      <c r="E173" s="216" t="s">
        <v>137</v>
      </c>
      <c r="F173" s="217" t="s">
        <v>182</v>
      </c>
      <c r="G173" s="215"/>
      <c r="H173" s="218">
        <v>193.91499999999999</v>
      </c>
      <c r="I173" s="219"/>
      <c r="J173" s="215"/>
      <c r="K173" s="215"/>
      <c r="L173" s="220"/>
      <c r="M173" s="221"/>
      <c r="N173" s="222"/>
      <c r="O173" s="222"/>
      <c r="P173" s="222"/>
      <c r="Q173" s="222"/>
      <c r="R173" s="222"/>
      <c r="S173" s="222"/>
      <c r="T173" s="223"/>
      <c r="AT173" s="224" t="s">
        <v>180</v>
      </c>
      <c r="AU173" s="224" t="s">
        <v>83</v>
      </c>
      <c r="AV173" s="14" t="s">
        <v>178</v>
      </c>
      <c r="AW173" s="14" t="s">
        <v>34</v>
      </c>
      <c r="AX173" s="14" t="s">
        <v>81</v>
      </c>
      <c r="AY173" s="224" t="s">
        <v>172</v>
      </c>
    </row>
    <row r="174" spans="1:65" s="2" customFormat="1" ht="16.5" customHeight="1">
      <c r="A174" s="35"/>
      <c r="B174" s="36"/>
      <c r="C174" s="235" t="s">
        <v>329</v>
      </c>
      <c r="D174" s="235" t="s">
        <v>416</v>
      </c>
      <c r="E174" s="236" t="s">
        <v>428</v>
      </c>
      <c r="F174" s="237" t="s">
        <v>429</v>
      </c>
      <c r="G174" s="238" t="s">
        <v>419</v>
      </c>
      <c r="H174" s="239">
        <v>191.977</v>
      </c>
      <c r="I174" s="240"/>
      <c r="J174" s="241">
        <f>ROUND(I174*H174,2)</f>
        <v>0</v>
      </c>
      <c r="K174" s="237" t="s">
        <v>177</v>
      </c>
      <c r="L174" s="242"/>
      <c r="M174" s="243" t="s">
        <v>21</v>
      </c>
      <c r="N174" s="244" t="s">
        <v>44</v>
      </c>
      <c r="O174" s="65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214</v>
      </c>
      <c r="AT174" s="200" t="s">
        <v>416</v>
      </c>
      <c r="AU174" s="200" t="s">
        <v>83</v>
      </c>
      <c r="AY174" s="18" t="s">
        <v>172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18" t="s">
        <v>81</v>
      </c>
      <c r="BK174" s="201">
        <f>ROUND(I174*H174,2)</f>
        <v>0</v>
      </c>
      <c r="BL174" s="18" t="s">
        <v>178</v>
      </c>
      <c r="BM174" s="200" t="s">
        <v>430</v>
      </c>
    </row>
    <row r="175" spans="1:65" s="15" customFormat="1">
      <c r="B175" s="225"/>
      <c r="C175" s="226"/>
      <c r="D175" s="204" t="s">
        <v>180</v>
      </c>
      <c r="E175" s="227" t="s">
        <v>21</v>
      </c>
      <c r="F175" s="228" t="s">
        <v>276</v>
      </c>
      <c r="G175" s="226"/>
      <c r="H175" s="227" t="s">
        <v>21</v>
      </c>
      <c r="I175" s="229"/>
      <c r="J175" s="226"/>
      <c r="K175" s="226"/>
      <c r="L175" s="230"/>
      <c r="M175" s="231"/>
      <c r="N175" s="232"/>
      <c r="O175" s="232"/>
      <c r="P175" s="232"/>
      <c r="Q175" s="232"/>
      <c r="R175" s="232"/>
      <c r="S175" s="232"/>
      <c r="T175" s="233"/>
      <c r="AT175" s="234" t="s">
        <v>180</v>
      </c>
      <c r="AU175" s="234" t="s">
        <v>83</v>
      </c>
      <c r="AV175" s="15" t="s">
        <v>81</v>
      </c>
      <c r="AW175" s="15" t="s">
        <v>34</v>
      </c>
      <c r="AX175" s="15" t="s">
        <v>73</v>
      </c>
      <c r="AY175" s="234" t="s">
        <v>172</v>
      </c>
    </row>
    <row r="176" spans="1:65" s="15" customFormat="1">
      <c r="B176" s="225"/>
      <c r="C176" s="226"/>
      <c r="D176" s="204" t="s">
        <v>180</v>
      </c>
      <c r="E176" s="227" t="s">
        <v>21</v>
      </c>
      <c r="F176" s="228" t="s">
        <v>431</v>
      </c>
      <c r="G176" s="226"/>
      <c r="H176" s="227" t="s">
        <v>21</v>
      </c>
      <c r="I176" s="229"/>
      <c r="J176" s="226"/>
      <c r="K176" s="226"/>
      <c r="L176" s="230"/>
      <c r="M176" s="231"/>
      <c r="N176" s="232"/>
      <c r="O176" s="232"/>
      <c r="P176" s="232"/>
      <c r="Q176" s="232"/>
      <c r="R176" s="232"/>
      <c r="S176" s="232"/>
      <c r="T176" s="233"/>
      <c r="AT176" s="234" t="s">
        <v>180</v>
      </c>
      <c r="AU176" s="234" t="s">
        <v>83</v>
      </c>
      <c r="AV176" s="15" t="s">
        <v>81</v>
      </c>
      <c r="AW176" s="15" t="s">
        <v>34</v>
      </c>
      <c r="AX176" s="15" t="s">
        <v>73</v>
      </c>
      <c r="AY176" s="234" t="s">
        <v>172</v>
      </c>
    </row>
    <row r="177" spans="1:65" s="13" customFormat="1">
      <c r="B177" s="202"/>
      <c r="C177" s="203"/>
      <c r="D177" s="204" t="s">
        <v>180</v>
      </c>
      <c r="E177" s="205" t="s">
        <v>21</v>
      </c>
      <c r="F177" s="206" t="s">
        <v>393</v>
      </c>
      <c r="G177" s="203"/>
      <c r="H177" s="207">
        <v>87.262</v>
      </c>
      <c r="I177" s="208"/>
      <c r="J177" s="203"/>
      <c r="K177" s="203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180</v>
      </c>
      <c r="AU177" s="213" t="s">
        <v>83</v>
      </c>
      <c r="AV177" s="13" t="s">
        <v>83</v>
      </c>
      <c r="AW177" s="13" t="s">
        <v>34</v>
      </c>
      <c r="AX177" s="13" t="s">
        <v>73</v>
      </c>
      <c r="AY177" s="213" t="s">
        <v>172</v>
      </c>
    </row>
    <row r="178" spans="1:65" s="15" customFormat="1">
      <c r="B178" s="225"/>
      <c r="C178" s="226"/>
      <c r="D178" s="204" t="s">
        <v>180</v>
      </c>
      <c r="E178" s="227" t="s">
        <v>21</v>
      </c>
      <c r="F178" s="228" t="s">
        <v>432</v>
      </c>
      <c r="G178" s="226"/>
      <c r="H178" s="227" t="s">
        <v>21</v>
      </c>
      <c r="I178" s="229"/>
      <c r="J178" s="226"/>
      <c r="K178" s="226"/>
      <c r="L178" s="230"/>
      <c r="M178" s="231"/>
      <c r="N178" s="232"/>
      <c r="O178" s="232"/>
      <c r="P178" s="232"/>
      <c r="Q178" s="232"/>
      <c r="R178" s="232"/>
      <c r="S178" s="232"/>
      <c r="T178" s="233"/>
      <c r="AT178" s="234" t="s">
        <v>180</v>
      </c>
      <c r="AU178" s="234" t="s">
        <v>83</v>
      </c>
      <c r="AV178" s="15" t="s">
        <v>81</v>
      </c>
      <c r="AW178" s="15" t="s">
        <v>34</v>
      </c>
      <c r="AX178" s="15" t="s">
        <v>73</v>
      </c>
      <c r="AY178" s="234" t="s">
        <v>172</v>
      </c>
    </row>
    <row r="179" spans="1:65" s="13" customFormat="1">
      <c r="B179" s="202"/>
      <c r="C179" s="203"/>
      <c r="D179" s="204" t="s">
        <v>180</v>
      </c>
      <c r="E179" s="205" t="s">
        <v>21</v>
      </c>
      <c r="F179" s="206" t="s">
        <v>433</v>
      </c>
      <c r="G179" s="203"/>
      <c r="H179" s="207">
        <v>19.391999999999999</v>
      </c>
      <c r="I179" s="208"/>
      <c r="J179" s="203"/>
      <c r="K179" s="203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180</v>
      </c>
      <c r="AU179" s="213" t="s">
        <v>83</v>
      </c>
      <c r="AV179" s="13" t="s">
        <v>83</v>
      </c>
      <c r="AW179" s="13" t="s">
        <v>34</v>
      </c>
      <c r="AX179" s="13" t="s">
        <v>73</v>
      </c>
      <c r="AY179" s="213" t="s">
        <v>172</v>
      </c>
    </row>
    <row r="180" spans="1:65" s="14" customFormat="1">
      <c r="B180" s="214"/>
      <c r="C180" s="215"/>
      <c r="D180" s="204" t="s">
        <v>180</v>
      </c>
      <c r="E180" s="216" t="s">
        <v>139</v>
      </c>
      <c r="F180" s="217" t="s">
        <v>182</v>
      </c>
      <c r="G180" s="215"/>
      <c r="H180" s="218">
        <v>106.654</v>
      </c>
      <c r="I180" s="219"/>
      <c r="J180" s="215"/>
      <c r="K180" s="215"/>
      <c r="L180" s="220"/>
      <c r="M180" s="221"/>
      <c r="N180" s="222"/>
      <c r="O180" s="222"/>
      <c r="P180" s="222"/>
      <c r="Q180" s="222"/>
      <c r="R180" s="222"/>
      <c r="S180" s="222"/>
      <c r="T180" s="223"/>
      <c r="AT180" s="224" t="s">
        <v>180</v>
      </c>
      <c r="AU180" s="224" t="s">
        <v>83</v>
      </c>
      <c r="AV180" s="14" t="s">
        <v>178</v>
      </c>
      <c r="AW180" s="14" t="s">
        <v>34</v>
      </c>
      <c r="AX180" s="14" t="s">
        <v>73</v>
      </c>
      <c r="AY180" s="224" t="s">
        <v>172</v>
      </c>
    </row>
    <row r="181" spans="1:65" s="13" customFormat="1">
      <c r="B181" s="202"/>
      <c r="C181" s="203"/>
      <c r="D181" s="204" t="s">
        <v>180</v>
      </c>
      <c r="E181" s="205" t="s">
        <v>21</v>
      </c>
      <c r="F181" s="206" t="s">
        <v>434</v>
      </c>
      <c r="G181" s="203"/>
      <c r="H181" s="207">
        <v>191.977</v>
      </c>
      <c r="I181" s="208"/>
      <c r="J181" s="203"/>
      <c r="K181" s="203"/>
      <c r="L181" s="209"/>
      <c r="M181" s="210"/>
      <c r="N181" s="211"/>
      <c r="O181" s="211"/>
      <c r="P181" s="211"/>
      <c r="Q181" s="211"/>
      <c r="R181" s="211"/>
      <c r="S181" s="211"/>
      <c r="T181" s="212"/>
      <c r="AT181" s="213" t="s">
        <v>180</v>
      </c>
      <c r="AU181" s="213" t="s">
        <v>83</v>
      </c>
      <c r="AV181" s="13" t="s">
        <v>83</v>
      </c>
      <c r="AW181" s="13" t="s">
        <v>34</v>
      </c>
      <c r="AX181" s="13" t="s">
        <v>81</v>
      </c>
      <c r="AY181" s="213" t="s">
        <v>172</v>
      </c>
    </row>
    <row r="182" spans="1:65" s="2" customFormat="1" ht="16.5" customHeight="1">
      <c r="A182" s="35"/>
      <c r="B182" s="36"/>
      <c r="C182" s="189" t="s">
        <v>333</v>
      </c>
      <c r="D182" s="189" t="s">
        <v>174</v>
      </c>
      <c r="E182" s="190" t="s">
        <v>436</v>
      </c>
      <c r="F182" s="191" t="s">
        <v>437</v>
      </c>
      <c r="G182" s="192" t="s">
        <v>115</v>
      </c>
      <c r="H182" s="193">
        <v>87.262</v>
      </c>
      <c r="I182" s="194"/>
      <c r="J182" s="195">
        <f>ROUND(I182*H182,2)</f>
        <v>0</v>
      </c>
      <c r="K182" s="191" t="s">
        <v>21</v>
      </c>
      <c r="L182" s="40"/>
      <c r="M182" s="196" t="s">
        <v>21</v>
      </c>
      <c r="N182" s="197" t="s">
        <v>44</v>
      </c>
      <c r="O182" s="65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0" t="s">
        <v>178</v>
      </c>
      <c r="AT182" s="200" t="s">
        <v>174</v>
      </c>
      <c r="AU182" s="200" t="s">
        <v>83</v>
      </c>
      <c r="AY182" s="18" t="s">
        <v>172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8" t="s">
        <v>81</v>
      </c>
      <c r="BK182" s="201">
        <f>ROUND(I182*H182,2)</f>
        <v>0</v>
      </c>
      <c r="BL182" s="18" t="s">
        <v>178</v>
      </c>
      <c r="BM182" s="200" t="s">
        <v>438</v>
      </c>
    </row>
    <row r="183" spans="1:65" s="15" customFormat="1">
      <c r="B183" s="225"/>
      <c r="C183" s="226"/>
      <c r="D183" s="204" t="s">
        <v>180</v>
      </c>
      <c r="E183" s="227" t="s">
        <v>21</v>
      </c>
      <c r="F183" s="228" t="s">
        <v>276</v>
      </c>
      <c r="G183" s="226"/>
      <c r="H183" s="227" t="s">
        <v>21</v>
      </c>
      <c r="I183" s="229"/>
      <c r="J183" s="226"/>
      <c r="K183" s="226"/>
      <c r="L183" s="230"/>
      <c r="M183" s="231"/>
      <c r="N183" s="232"/>
      <c r="O183" s="232"/>
      <c r="P183" s="232"/>
      <c r="Q183" s="232"/>
      <c r="R183" s="232"/>
      <c r="S183" s="232"/>
      <c r="T183" s="233"/>
      <c r="AT183" s="234" t="s">
        <v>180</v>
      </c>
      <c r="AU183" s="234" t="s">
        <v>83</v>
      </c>
      <c r="AV183" s="15" t="s">
        <v>81</v>
      </c>
      <c r="AW183" s="15" t="s">
        <v>34</v>
      </c>
      <c r="AX183" s="15" t="s">
        <v>73</v>
      </c>
      <c r="AY183" s="234" t="s">
        <v>172</v>
      </c>
    </row>
    <row r="184" spans="1:65" s="15" customFormat="1">
      <c r="B184" s="225"/>
      <c r="C184" s="226"/>
      <c r="D184" s="204" t="s">
        <v>180</v>
      </c>
      <c r="E184" s="227" t="s">
        <v>21</v>
      </c>
      <c r="F184" s="228" t="s">
        <v>439</v>
      </c>
      <c r="G184" s="226"/>
      <c r="H184" s="227" t="s">
        <v>21</v>
      </c>
      <c r="I184" s="229"/>
      <c r="J184" s="226"/>
      <c r="K184" s="226"/>
      <c r="L184" s="230"/>
      <c r="M184" s="231"/>
      <c r="N184" s="232"/>
      <c r="O184" s="232"/>
      <c r="P184" s="232"/>
      <c r="Q184" s="232"/>
      <c r="R184" s="232"/>
      <c r="S184" s="232"/>
      <c r="T184" s="233"/>
      <c r="AT184" s="234" t="s">
        <v>180</v>
      </c>
      <c r="AU184" s="234" t="s">
        <v>83</v>
      </c>
      <c r="AV184" s="15" t="s">
        <v>81</v>
      </c>
      <c r="AW184" s="15" t="s">
        <v>34</v>
      </c>
      <c r="AX184" s="15" t="s">
        <v>73</v>
      </c>
      <c r="AY184" s="234" t="s">
        <v>172</v>
      </c>
    </row>
    <row r="185" spans="1:65" s="13" customFormat="1">
      <c r="B185" s="202"/>
      <c r="C185" s="203"/>
      <c r="D185" s="204" t="s">
        <v>180</v>
      </c>
      <c r="E185" s="205" t="s">
        <v>21</v>
      </c>
      <c r="F185" s="206" t="s">
        <v>393</v>
      </c>
      <c r="G185" s="203"/>
      <c r="H185" s="207">
        <v>87.262</v>
      </c>
      <c r="I185" s="208"/>
      <c r="J185" s="203"/>
      <c r="K185" s="203"/>
      <c r="L185" s="209"/>
      <c r="M185" s="210"/>
      <c r="N185" s="211"/>
      <c r="O185" s="211"/>
      <c r="P185" s="211"/>
      <c r="Q185" s="211"/>
      <c r="R185" s="211"/>
      <c r="S185" s="211"/>
      <c r="T185" s="212"/>
      <c r="AT185" s="213" t="s">
        <v>180</v>
      </c>
      <c r="AU185" s="213" t="s">
        <v>83</v>
      </c>
      <c r="AV185" s="13" t="s">
        <v>83</v>
      </c>
      <c r="AW185" s="13" t="s">
        <v>34</v>
      </c>
      <c r="AX185" s="13" t="s">
        <v>73</v>
      </c>
      <c r="AY185" s="213" t="s">
        <v>172</v>
      </c>
    </row>
    <row r="186" spans="1:65" s="14" customFormat="1">
      <c r="B186" s="214"/>
      <c r="C186" s="215"/>
      <c r="D186" s="204" t="s">
        <v>180</v>
      </c>
      <c r="E186" s="216" t="s">
        <v>21</v>
      </c>
      <c r="F186" s="217" t="s">
        <v>182</v>
      </c>
      <c r="G186" s="215"/>
      <c r="H186" s="218">
        <v>87.262</v>
      </c>
      <c r="I186" s="219"/>
      <c r="J186" s="215"/>
      <c r="K186" s="215"/>
      <c r="L186" s="220"/>
      <c r="M186" s="221"/>
      <c r="N186" s="222"/>
      <c r="O186" s="222"/>
      <c r="P186" s="222"/>
      <c r="Q186" s="222"/>
      <c r="R186" s="222"/>
      <c r="S186" s="222"/>
      <c r="T186" s="223"/>
      <c r="AT186" s="224" t="s">
        <v>180</v>
      </c>
      <c r="AU186" s="224" t="s">
        <v>83</v>
      </c>
      <c r="AV186" s="14" t="s">
        <v>178</v>
      </c>
      <c r="AW186" s="14" t="s">
        <v>34</v>
      </c>
      <c r="AX186" s="14" t="s">
        <v>81</v>
      </c>
      <c r="AY186" s="224" t="s">
        <v>172</v>
      </c>
    </row>
    <row r="187" spans="1:65" s="2" customFormat="1" ht="24" customHeight="1">
      <c r="A187" s="35"/>
      <c r="B187" s="36"/>
      <c r="C187" s="189" t="s">
        <v>337</v>
      </c>
      <c r="D187" s="189" t="s">
        <v>174</v>
      </c>
      <c r="E187" s="190" t="s">
        <v>441</v>
      </c>
      <c r="F187" s="191" t="s">
        <v>442</v>
      </c>
      <c r="G187" s="192" t="s">
        <v>115</v>
      </c>
      <c r="H187" s="193">
        <v>80.388000000000005</v>
      </c>
      <c r="I187" s="194"/>
      <c r="J187" s="195">
        <f>ROUND(I187*H187,2)</f>
        <v>0</v>
      </c>
      <c r="K187" s="191" t="s">
        <v>177</v>
      </c>
      <c r="L187" s="40"/>
      <c r="M187" s="196" t="s">
        <v>21</v>
      </c>
      <c r="N187" s="197" t="s">
        <v>44</v>
      </c>
      <c r="O187" s="65"/>
      <c r="P187" s="198">
        <f>O187*H187</f>
        <v>0</v>
      </c>
      <c r="Q187" s="198">
        <v>0</v>
      </c>
      <c r="R187" s="198">
        <f>Q187*H187</f>
        <v>0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178</v>
      </c>
      <c r="AT187" s="200" t="s">
        <v>174</v>
      </c>
      <c r="AU187" s="200" t="s">
        <v>83</v>
      </c>
      <c r="AY187" s="18" t="s">
        <v>172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81</v>
      </c>
      <c r="BK187" s="201">
        <f>ROUND(I187*H187,2)</f>
        <v>0</v>
      </c>
      <c r="BL187" s="18" t="s">
        <v>178</v>
      </c>
      <c r="BM187" s="200" t="s">
        <v>443</v>
      </c>
    </row>
    <row r="188" spans="1:65" s="15" customFormat="1">
      <c r="B188" s="225"/>
      <c r="C188" s="226"/>
      <c r="D188" s="204" t="s">
        <v>180</v>
      </c>
      <c r="E188" s="227" t="s">
        <v>21</v>
      </c>
      <c r="F188" s="228" t="s">
        <v>444</v>
      </c>
      <c r="G188" s="226"/>
      <c r="H188" s="227" t="s">
        <v>21</v>
      </c>
      <c r="I188" s="229"/>
      <c r="J188" s="226"/>
      <c r="K188" s="226"/>
      <c r="L188" s="230"/>
      <c r="M188" s="231"/>
      <c r="N188" s="232"/>
      <c r="O188" s="232"/>
      <c r="P188" s="232"/>
      <c r="Q188" s="232"/>
      <c r="R188" s="232"/>
      <c r="S188" s="232"/>
      <c r="T188" s="233"/>
      <c r="AT188" s="234" t="s">
        <v>180</v>
      </c>
      <c r="AU188" s="234" t="s">
        <v>83</v>
      </c>
      <c r="AV188" s="15" t="s">
        <v>81</v>
      </c>
      <c r="AW188" s="15" t="s">
        <v>34</v>
      </c>
      <c r="AX188" s="15" t="s">
        <v>73</v>
      </c>
      <c r="AY188" s="234" t="s">
        <v>172</v>
      </c>
    </row>
    <row r="189" spans="1:65" s="15" customFormat="1">
      <c r="B189" s="225"/>
      <c r="C189" s="226"/>
      <c r="D189" s="204" t="s">
        <v>180</v>
      </c>
      <c r="E189" s="227" t="s">
        <v>21</v>
      </c>
      <c r="F189" s="228" t="s">
        <v>297</v>
      </c>
      <c r="G189" s="226"/>
      <c r="H189" s="227" t="s">
        <v>21</v>
      </c>
      <c r="I189" s="229"/>
      <c r="J189" s="226"/>
      <c r="K189" s="226"/>
      <c r="L189" s="230"/>
      <c r="M189" s="231"/>
      <c r="N189" s="232"/>
      <c r="O189" s="232"/>
      <c r="P189" s="232"/>
      <c r="Q189" s="232"/>
      <c r="R189" s="232"/>
      <c r="S189" s="232"/>
      <c r="T189" s="233"/>
      <c r="AT189" s="234" t="s">
        <v>180</v>
      </c>
      <c r="AU189" s="234" t="s">
        <v>83</v>
      </c>
      <c r="AV189" s="15" t="s">
        <v>81</v>
      </c>
      <c r="AW189" s="15" t="s">
        <v>34</v>
      </c>
      <c r="AX189" s="15" t="s">
        <v>73</v>
      </c>
      <c r="AY189" s="234" t="s">
        <v>172</v>
      </c>
    </row>
    <row r="190" spans="1:65" s="13" customFormat="1">
      <c r="B190" s="202"/>
      <c r="C190" s="203"/>
      <c r="D190" s="204" t="s">
        <v>180</v>
      </c>
      <c r="E190" s="205" t="s">
        <v>21</v>
      </c>
      <c r="F190" s="206" t="s">
        <v>966</v>
      </c>
      <c r="G190" s="203"/>
      <c r="H190" s="207">
        <v>59.106999999999999</v>
      </c>
      <c r="I190" s="208"/>
      <c r="J190" s="203"/>
      <c r="K190" s="203"/>
      <c r="L190" s="209"/>
      <c r="M190" s="210"/>
      <c r="N190" s="211"/>
      <c r="O190" s="211"/>
      <c r="P190" s="211"/>
      <c r="Q190" s="211"/>
      <c r="R190" s="211"/>
      <c r="S190" s="211"/>
      <c r="T190" s="212"/>
      <c r="AT190" s="213" t="s">
        <v>180</v>
      </c>
      <c r="AU190" s="213" t="s">
        <v>83</v>
      </c>
      <c r="AV190" s="13" t="s">
        <v>83</v>
      </c>
      <c r="AW190" s="13" t="s">
        <v>34</v>
      </c>
      <c r="AX190" s="13" t="s">
        <v>73</v>
      </c>
      <c r="AY190" s="213" t="s">
        <v>172</v>
      </c>
    </row>
    <row r="191" spans="1:65" s="15" customFormat="1">
      <c r="B191" s="225"/>
      <c r="C191" s="226"/>
      <c r="D191" s="204" t="s">
        <v>180</v>
      </c>
      <c r="E191" s="227" t="s">
        <v>21</v>
      </c>
      <c r="F191" s="228" t="s">
        <v>277</v>
      </c>
      <c r="G191" s="226"/>
      <c r="H191" s="227" t="s">
        <v>21</v>
      </c>
      <c r="I191" s="229"/>
      <c r="J191" s="226"/>
      <c r="K191" s="226"/>
      <c r="L191" s="230"/>
      <c r="M191" s="231"/>
      <c r="N191" s="232"/>
      <c r="O191" s="232"/>
      <c r="P191" s="232"/>
      <c r="Q191" s="232"/>
      <c r="R191" s="232"/>
      <c r="S191" s="232"/>
      <c r="T191" s="233"/>
      <c r="AT191" s="234" t="s">
        <v>180</v>
      </c>
      <c r="AU191" s="234" t="s">
        <v>83</v>
      </c>
      <c r="AV191" s="15" t="s">
        <v>81</v>
      </c>
      <c r="AW191" s="15" t="s">
        <v>34</v>
      </c>
      <c r="AX191" s="15" t="s">
        <v>73</v>
      </c>
      <c r="AY191" s="234" t="s">
        <v>172</v>
      </c>
    </row>
    <row r="192" spans="1:65" s="13" customFormat="1">
      <c r="B192" s="202"/>
      <c r="C192" s="203"/>
      <c r="D192" s="204" t="s">
        <v>180</v>
      </c>
      <c r="E192" s="205" t="s">
        <v>21</v>
      </c>
      <c r="F192" s="206" t="s">
        <v>967</v>
      </c>
      <c r="G192" s="203"/>
      <c r="H192" s="207">
        <v>21.280999999999999</v>
      </c>
      <c r="I192" s="208"/>
      <c r="J192" s="203"/>
      <c r="K192" s="203"/>
      <c r="L192" s="209"/>
      <c r="M192" s="210"/>
      <c r="N192" s="211"/>
      <c r="O192" s="211"/>
      <c r="P192" s="211"/>
      <c r="Q192" s="211"/>
      <c r="R192" s="211"/>
      <c r="S192" s="211"/>
      <c r="T192" s="212"/>
      <c r="AT192" s="213" t="s">
        <v>180</v>
      </c>
      <c r="AU192" s="213" t="s">
        <v>83</v>
      </c>
      <c r="AV192" s="13" t="s">
        <v>83</v>
      </c>
      <c r="AW192" s="13" t="s">
        <v>34</v>
      </c>
      <c r="AX192" s="13" t="s">
        <v>73</v>
      </c>
      <c r="AY192" s="213" t="s">
        <v>172</v>
      </c>
    </row>
    <row r="193" spans="1:65" s="14" customFormat="1">
      <c r="B193" s="214"/>
      <c r="C193" s="215"/>
      <c r="D193" s="204" t="s">
        <v>180</v>
      </c>
      <c r="E193" s="216" t="s">
        <v>120</v>
      </c>
      <c r="F193" s="217" t="s">
        <v>182</v>
      </c>
      <c r="G193" s="215"/>
      <c r="H193" s="218">
        <v>80.388000000000005</v>
      </c>
      <c r="I193" s="219"/>
      <c r="J193" s="215"/>
      <c r="K193" s="215"/>
      <c r="L193" s="220"/>
      <c r="M193" s="221"/>
      <c r="N193" s="222"/>
      <c r="O193" s="222"/>
      <c r="P193" s="222"/>
      <c r="Q193" s="222"/>
      <c r="R193" s="222"/>
      <c r="S193" s="222"/>
      <c r="T193" s="223"/>
      <c r="AT193" s="224" t="s">
        <v>180</v>
      </c>
      <c r="AU193" s="224" t="s">
        <v>83</v>
      </c>
      <c r="AV193" s="14" t="s">
        <v>178</v>
      </c>
      <c r="AW193" s="14" t="s">
        <v>34</v>
      </c>
      <c r="AX193" s="14" t="s">
        <v>81</v>
      </c>
      <c r="AY193" s="224" t="s">
        <v>172</v>
      </c>
    </row>
    <row r="194" spans="1:65" s="2" customFormat="1" ht="16.5" customHeight="1">
      <c r="A194" s="35"/>
      <c r="B194" s="36"/>
      <c r="C194" s="235" t="s">
        <v>343</v>
      </c>
      <c r="D194" s="235" t="s">
        <v>416</v>
      </c>
      <c r="E194" s="236" t="s">
        <v>450</v>
      </c>
      <c r="F194" s="237" t="s">
        <v>451</v>
      </c>
      <c r="G194" s="238" t="s">
        <v>419</v>
      </c>
      <c r="H194" s="239">
        <v>144.69800000000001</v>
      </c>
      <c r="I194" s="240"/>
      <c r="J194" s="241">
        <f>ROUND(I194*H194,2)</f>
        <v>0</v>
      </c>
      <c r="K194" s="237" t="s">
        <v>177</v>
      </c>
      <c r="L194" s="242"/>
      <c r="M194" s="243" t="s">
        <v>21</v>
      </c>
      <c r="N194" s="244" t="s">
        <v>44</v>
      </c>
      <c r="O194" s="65"/>
      <c r="P194" s="198">
        <f>O194*H194</f>
        <v>0</v>
      </c>
      <c r="Q194" s="198">
        <v>0</v>
      </c>
      <c r="R194" s="198">
        <f>Q194*H194</f>
        <v>0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214</v>
      </c>
      <c r="AT194" s="200" t="s">
        <v>416</v>
      </c>
      <c r="AU194" s="200" t="s">
        <v>83</v>
      </c>
      <c r="AY194" s="18" t="s">
        <v>172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81</v>
      </c>
      <c r="BK194" s="201">
        <f>ROUND(I194*H194,2)</f>
        <v>0</v>
      </c>
      <c r="BL194" s="18" t="s">
        <v>178</v>
      </c>
      <c r="BM194" s="200" t="s">
        <v>452</v>
      </c>
    </row>
    <row r="195" spans="1:65" s="13" customFormat="1">
      <c r="B195" s="202"/>
      <c r="C195" s="203"/>
      <c r="D195" s="204" t="s">
        <v>180</v>
      </c>
      <c r="E195" s="205" t="s">
        <v>21</v>
      </c>
      <c r="F195" s="206" t="s">
        <v>453</v>
      </c>
      <c r="G195" s="203"/>
      <c r="H195" s="207">
        <v>144.69800000000001</v>
      </c>
      <c r="I195" s="208"/>
      <c r="J195" s="203"/>
      <c r="K195" s="203"/>
      <c r="L195" s="209"/>
      <c r="M195" s="210"/>
      <c r="N195" s="211"/>
      <c r="O195" s="211"/>
      <c r="P195" s="211"/>
      <c r="Q195" s="211"/>
      <c r="R195" s="211"/>
      <c r="S195" s="211"/>
      <c r="T195" s="212"/>
      <c r="AT195" s="213" t="s">
        <v>180</v>
      </c>
      <c r="AU195" s="213" t="s">
        <v>83</v>
      </c>
      <c r="AV195" s="13" t="s">
        <v>83</v>
      </c>
      <c r="AW195" s="13" t="s">
        <v>34</v>
      </c>
      <c r="AX195" s="13" t="s">
        <v>73</v>
      </c>
      <c r="AY195" s="213" t="s">
        <v>172</v>
      </c>
    </row>
    <row r="196" spans="1:65" s="14" customFormat="1">
      <c r="B196" s="214"/>
      <c r="C196" s="215"/>
      <c r="D196" s="204" t="s">
        <v>180</v>
      </c>
      <c r="E196" s="216" t="s">
        <v>21</v>
      </c>
      <c r="F196" s="217" t="s">
        <v>182</v>
      </c>
      <c r="G196" s="215"/>
      <c r="H196" s="218">
        <v>144.69800000000001</v>
      </c>
      <c r="I196" s="219"/>
      <c r="J196" s="215"/>
      <c r="K196" s="215"/>
      <c r="L196" s="220"/>
      <c r="M196" s="221"/>
      <c r="N196" s="222"/>
      <c r="O196" s="222"/>
      <c r="P196" s="222"/>
      <c r="Q196" s="222"/>
      <c r="R196" s="222"/>
      <c r="S196" s="222"/>
      <c r="T196" s="223"/>
      <c r="AT196" s="224" t="s">
        <v>180</v>
      </c>
      <c r="AU196" s="224" t="s">
        <v>83</v>
      </c>
      <c r="AV196" s="14" t="s">
        <v>178</v>
      </c>
      <c r="AW196" s="14" t="s">
        <v>34</v>
      </c>
      <c r="AX196" s="14" t="s">
        <v>81</v>
      </c>
      <c r="AY196" s="224" t="s">
        <v>172</v>
      </c>
    </row>
    <row r="197" spans="1:65" s="12" customFormat="1" ht="22.9" customHeight="1">
      <c r="B197" s="173"/>
      <c r="C197" s="174"/>
      <c r="D197" s="175" t="s">
        <v>72</v>
      </c>
      <c r="E197" s="187" t="s">
        <v>178</v>
      </c>
      <c r="F197" s="187" t="s">
        <v>476</v>
      </c>
      <c r="G197" s="174"/>
      <c r="H197" s="174"/>
      <c r="I197" s="177"/>
      <c r="J197" s="188">
        <f>BK197</f>
        <v>0</v>
      </c>
      <c r="K197" s="174"/>
      <c r="L197" s="179"/>
      <c r="M197" s="180"/>
      <c r="N197" s="181"/>
      <c r="O197" s="181"/>
      <c r="P197" s="182">
        <f>SUM(P198:P210)</f>
        <v>0</v>
      </c>
      <c r="Q197" s="181"/>
      <c r="R197" s="182">
        <f>SUM(R198:R210)</f>
        <v>4.6007999999999995E-3</v>
      </c>
      <c r="S197" s="181"/>
      <c r="T197" s="183">
        <f>SUM(T198:T210)</f>
        <v>0</v>
      </c>
      <c r="AR197" s="184" t="s">
        <v>81</v>
      </c>
      <c r="AT197" s="185" t="s">
        <v>72</v>
      </c>
      <c r="AU197" s="185" t="s">
        <v>81</v>
      </c>
      <c r="AY197" s="184" t="s">
        <v>172</v>
      </c>
      <c r="BK197" s="186">
        <f>SUM(BK198:BK210)</f>
        <v>0</v>
      </c>
    </row>
    <row r="198" spans="1:65" s="2" customFormat="1" ht="16.5" customHeight="1">
      <c r="A198" s="35"/>
      <c r="B198" s="36"/>
      <c r="C198" s="189" t="s">
        <v>348</v>
      </c>
      <c r="D198" s="189" t="s">
        <v>174</v>
      </c>
      <c r="E198" s="190" t="s">
        <v>478</v>
      </c>
      <c r="F198" s="191" t="s">
        <v>479</v>
      </c>
      <c r="G198" s="192" t="s">
        <v>115</v>
      </c>
      <c r="H198" s="193">
        <v>34.04</v>
      </c>
      <c r="I198" s="194"/>
      <c r="J198" s="195">
        <f>ROUND(I198*H198,2)</f>
        <v>0</v>
      </c>
      <c r="K198" s="191" t="s">
        <v>177</v>
      </c>
      <c r="L198" s="40"/>
      <c r="M198" s="196" t="s">
        <v>21</v>
      </c>
      <c r="N198" s="197" t="s">
        <v>44</v>
      </c>
      <c r="O198" s="65"/>
      <c r="P198" s="198">
        <f>O198*H198</f>
        <v>0</v>
      </c>
      <c r="Q198" s="198">
        <v>0</v>
      </c>
      <c r="R198" s="198">
        <f>Q198*H198</f>
        <v>0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178</v>
      </c>
      <c r="AT198" s="200" t="s">
        <v>174</v>
      </c>
      <c r="AU198" s="200" t="s">
        <v>83</v>
      </c>
      <c r="AY198" s="18" t="s">
        <v>172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8" t="s">
        <v>81</v>
      </c>
      <c r="BK198" s="201">
        <f>ROUND(I198*H198,2)</f>
        <v>0</v>
      </c>
      <c r="BL198" s="18" t="s">
        <v>178</v>
      </c>
      <c r="BM198" s="200" t="s">
        <v>480</v>
      </c>
    </row>
    <row r="199" spans="1:65" s="15" customFormat="1">
      <c r="B199" s="225"/>
      <c r="C199" s="226"/>
      <c r="D199" s="204" t="s">
        <v>180</v>
      </c>
      <c r="E199" s="227" t="s">
        <v>21</v>
      </c>
      <c r="F199" s="228" t="s">
        <v>444</v>
      </c>
      <c r="G199" s="226"/>
      <c r="H199" s="227" t="s">
        <v>21</v>
      </c>
      <c r="I199" s="229"/>
      <c r="J199" s="226"/>
      <c r="K199" s="226"/>
      <c r="L199" s="230"/>
      <c r="M199" s="231"/>
      <c r="N199" s="232"/>
      <c r="O199" s="232"/>
      <c r="P199" s="232"/>
      <c r="Q199" s="232"/>
      <c r="R199" s="232"/>
      <c r="S199" s="232"/>
      <c r="T199" s="233"/>
      <c r="AT199" s="234" t="s">
        <v>180</v>
      </c>
      <c r="AU199" s="234" t="s">
        <v>83</v>
      </c>
      <c r="AV199" s="15" t="s">
        <v>81</v>
      </c>
      <c r="AW199" s="15" t="s">
        <v>34</v>
      </c>
      <c r="AX199" s="15" t="s">
        <v>73</v>
      </c>
      <c r="AY199" s="234" t="s">
        <v>172</v>
      </c>
    </row>
    <row r="200" spans="1:65" s="15" customFormat="1">
      <c r="B200" s="225"/>
      <c r="C200" s="226"/>
      <c r="D200" s="204" t="s">
        <v>180</v>
      </c>
      <c r="E200" s="227" t="s">
        <v>21</v>
      </c>
      <c r="F200" s="228" t="s">
        <v>297</v>
      </c>
      <c r="G200" s="226"/>
      <c r="H200" s="227" t="s">
        <v>21</v>
      </c>
      <c r="I200" s="229"/>
      <c r="J200" s="226"/>
      <c r="K200" s="226"/>
      <c r="L200" s="230"/>
      <c r="M200" s="231"/>
      <c r="N200" s="232"/>
      <c r="O200" s="232"/>
      <c r="P200" s="232"/>
      <c r="Q200" s="232"/>
      <c r="R200" s="232"/>
      <c r="S200" s="232"/>
      <c r="T200" s="233"/>
      <c r="AT200" s="234" t="s">
        <v>180</v>
      </c>
      <c r="AU200" s="234" t="s">
        <v>83</v>
      </c>
      <c r="AV200" s="15" t="s">
        <v>81</v>
      </c>
      <c r="AW200" s="15" t="s">
        <v>34</v>
      </c>
      <c r="AX200" s="15" t="s">
        <v>73</v>
      </c>
      <c r="AY200" s="234" t="s">
        <v>172</v>
      </c>
    </row>
    <row r="201" spans="1:65" s="13" customFormat="1">
      <c r="B201" s="202"/>
      <c r="C201" s="203"/>
      <c r="D201" s="204" t="s">
        <v>180</v>
      </c>
      <c r="E201" s="205" t="s">
        <v>21</v>
      </c>
      <c r="F201" s="206" t="s">
        <v>968</v>
      </c>
      <c r="G201" s="203"/>
      <c r="H201" s="207">
        <v>24.425000000000001</v>
      </c>
      <c r="I201" s="208"/>
      <c r="J201" s="203"/>
      <c r="K201" s="203"/>
      <c r="L201" s="209"/>
      <c r="M201" s="210"/>
      <c r="N201" s="211"/>
      <c r="O201" s="211"/>
      <c r="P201" s="211"/>
      <c r="Q201" s="211"/>
      <c r="R201" s="211"/>
      <c r="S201" s="211"/>
      <c r="T201" s="212"/>
      <c r="AT201" s="213" t="s">
        <v>180</v>
      </c>
      <c r="AU201" s="213" t="s">
        <v>83</v>
      </c>
      <c r="AV201" s="13" t="s">
        <v>83</v>
      </c>
      <c r="AW201" s="13" t="s">
        <v>34</v>
      </c>
      <c r="AX201" s="13" t="s">
        <v>73</v>
      </c>
      <c r="AY201" s="213" t="s">
        <v>172</v>
      </c>
    </row>
    <row r="202" spans="1:65" s="15" customFormat="1">
      <c r="B202" s="225"/>
      <c r="C202" s="226"/>
      <c r="D202" s="204" t="s">
        <v>180</v>
      </c>
      <c r="E202" s="227" t="s">
        <v>21</v>
      </c>
      <c r="F202" s="228" t="s">
        <v>277</v>
      </c>
      <c r="G202" s="226"/>
      <c r="H202" s="227" t="s">
        <v>21</v>
      </c>
      <c r="I202" s="229"/>
      <c r="J202" s="226"/>
      <c r="K202" s="226"/>
      <c r="L202" s="230"/>
      <c r="M202" s="231"/>
      <c r="N202" s="232"/>
      <c r="O202" s="232"/>
      <c r="P202" s="232"/>
      <c r="Q202" s="232"/>
      <c r="R202" s="232"/>
      <c r="S202" s="232"/>
      <c r="T202" s="233"/>
      <c r="AT202" s="234" t="s">
        <v>180</v>
      </c>
      <c r="AU202" s="234" t="s">
        <v>83</v>
      </c>
      <c r="AV202" s="15" t="s">
        <v>81</v>
      </c>
      <c r="AW202" s="15" t="s">
        <v>34</v>
      </c>
      <c r="AX202" s="15" t="s">
        <v>73</v>
      </c>
      <c r="AY202" s="234" t="s">
        <v>172</v>
      </c>
    </row>
    <row r="203" spans="1:65" s="13" customFormat="1">
      <c r="B203" s="202"/>
      <c r="C203" s="203"/>
      <c r="D203" s="204" t="s">
        <v>180</v>
      </c>
      <c r="E203" s="205" t="s">
        <v>21</v>
      </c>
      <c r="F203" s="206" t="s">
        <v>969</v>
      </c>
      <c r="G203" s="203"/>
      <c r="H203" s="207">
        <v>9.6150000000000002</v>
      </c>
      <c r="I203" s="208"/>
      <c r="J203" s="203"/>
      <c r="K203" s="203"/>
      <c r="L203" s="209"/>
      <c r="M203" s="210"/>
      <c r="N203" s="211"/>
      <c r="O203" s="211"/>
      <c r="P203" s="211"/>
      <c r="Q203" s="211"/>
      <c r="R203" s="211"/>
      <c r="S203" s="211"/>
      <c r="T203" s="212"/>
      <c r="AT203" s="213" t="s">
        <v>180</v>
      </c>
      <c r="AU203" s="213" t="s">
        <v>83</v>
      </c>
      <c r="AV203" s="13" t="s">
        <v>83</v>
      </c>
      <c r="AW203" s="13" t="s">
        <v>34</v>
      </c>
      <c r="AX203" s="13" t="s">
        <v>73</v>
      </c>
      <c r="AY203" s="213" t="s">
        <v>172</v>
      </c>
    </row>
    <row r="204" spans="1:65" s="14" customFormat="1">
      <c r="B204" s="214"/>
      <c r="C204" s="215"/>
      <c r="D204" s="204" t="s">
        <v>180</v>
      </c>
      <c r="E204" s="216" t="s">
        <v>117</v>
      </c>
      <c r="F204" s="217" t="s">
        <v>182</v>
      </c>
      <c r="G204" s="215"/>
      <c r="H204" s="218">
        <v>34.04</v>
      </c>
      <c r="I204" s="219"/>
      <c r="J204" s="215"/>
      <c r="K204" s="215"/>
      <c r="L204" s="220"/>
      <c r="M204" s="221"/>
      <c r="N204" s="222"/>
      <c r="O204" s="222"/>
      <c r="P204" s="222"/>
      <c r="Q204" s="222"/>
      <c r="R204" s="222"/>
      <c r="S204" s="222"/>
      <c r="T204" s="223"/>
      <c r="AT204" s="224" t="s">
        <v>180</v>
      </c>
      <c r="AU204" s="224" t="s">
        <v>83</v>
      </c>
      <c r="AV204" s="14" t="s">
        <v>178</v>
      </c>
      <c r="AW204" s="14" t="s">
        <v>34</v>
      </c>
      <c r="AX204" s="14" t="s">
        <v>81</v>
      </c>
      <c r="AY204" s="224" t="s">
        <v>172</v>
      </c>
    </row>
    <row r="205" spans="1:65" s="2" customFormat="1" ht="24" customHeight="1">
      <c r="A205" s="35"/>
      <c r="B205" s="36"/>
      <c r="C205" s="189" t="s">
        <v>366</v>
      </c>
      <c r="D205" s="189" t="s">
        <v>174</v>
      </c>
      <c r="E205" s="190" t="s">
        <v>491</v>
      </c>
      <c r="F205" s="191" t="s">
        <v>492</v>
      </c>
      <c r="G205" s="192" t="s">
        <v>115</v>
      </c>
      <c r="H205" s="193">
        <v>5.3999999999999999E-2</v>
      </c>
      <c r="I205" s="194"/>
      <c r="J205" s="195">
        <f>ROUND(I205*H205,2)</f>
        <v>0</v>
      </c>
      <c r="K205" s="191" t="s">
        <v>177</v>
      </c>
      <c r="L205" s="40"/>
      <c r="M205" s="196" t="s">
        <v>21</v>
      </c>
      <c r="N205" s="197" t="s">
        <v>44</v>
      </c>
      <c r="O205" s="65"/>
      <c r="P205" s="198">
        <f>O205*H205</f>
        <v>0</v>
      </c>
      <c r="Q205" s="198">
        <v>0</v>
      </c>
      <c r="R205" s="198">
        <f>Q205*H205</f>
        <v>0</v>
      </c>
      <c r="S205" s="198">
        <v>0</v>
      </c>
      <c r="T205" s="199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0" t="s">
        <v>178</v>
      </c>
      <c r="AT205" s="200" t="s">
        <v>174</v>
      </c>
      <c r="AU205" s="200" t="s">
        <v>83</v>
      </c>
      <c r="AY205" s="18" t="s">
        <v>172</v>
      </c>
      <c r="BE205" s="201">
        <f>IF(N205="základní",J205,0)</f>
        <v>0</v>
      </c>
      <c r="BF205" s="201">
        <f>IF(N205="snížená",J205,0)</f>
        <v>0</v>
      </c>
      <c r="BG205" s="201">
        <f>IF(N205="zákl. přenesená",J205,0)</f>
        <v>0</v>
      </c>
      <c r="BH205" s="201">
        <f>IF(N205="sníž. přenesená",J205,0)</f>
        <v>0</v>
      </c>
      <c r="BI205" s="201">
        <f>IF(N205="nulová",J205,0)</f>
        <v>0</v>
      </c>
      <c r="BJ205" s="18" t="s">
        <v>81</v>
      </c>
      <c r="BK205" s="201">
        <f>ROUND(I205*H205,2)</f>
        <v>0</v>
      </c>
      <c r="BL205" s="18" t="s">
        <v>178</v>
      </c>
      <c r="BM205" s="200" t="s">
        <v>493</v>
      </c>
    </row>
    <row r="206" spans="1:65" s="13" customFormat="1">
      <c r="B206" s="202"/>
      <c r="C206" s="203"/>
      <c r="D206" s="204" t="s">
        <v>180</v>
      </c>
      <c r="E206" s="205" t="s">
        <v>21</v>
      </c>
      <c r="F206" s="206" t="s">
        <v>464</v>
      </c>
      <c r="G206" s="203"/>
      <c r="H206" s="207">
        <v>5.3999999999999999E-2</v>
      </c>
      <c r="I206" s="208"/>
      <c r="J206" s="203"/>
      <c r="K206" s="203"/>
      <c r="L206" s="209"/>
      <c r="M206" s="210"/>
      <c r="N206" s="211"/>
      <c r="O206" s="211"/>
      <c r="P206" s="211"/>
      <c r="Q206" s="211"/>
      <c r="R206" s="211"/>
      <c r="S206" s="211"/>
      <c r="T206" s="212"/>
      <c r="AT206" s="213" t="s">
        <v>180</v>
      </c>
      <c r="AU206" s="213" t="s">
        <v>83</v>
      </c>
      <c r="AV206" s="13" t="s">
        <v>83</v>
      </c>
      <c r="AW206" s="13" t="s">
        <v>34</v>
      </c>
      <c r="AX206" s="13" t="s">
        <v>73</v>
      </c>
      <c r="AY206" s="213" t="s">
        <v>172</v>
      </c>
    </row>
    <row r="207" spans="1:65" s="14" customFormat="1">
      <c r="B207" s="214"/>
      <c r="C207" s="215"/>
      <c r="D207" s="204" t="s">
        <v>180</v>
      </c>
      <c r="E207" s="216" t="s">
        <v>21</v>
      </c>
      <c r="F207" s="217" t="s">
        <v>182</v>
      </c>
      <c r="G207" s="215"/>
      <c r="H207" s="218">
        <v>5.3999999999999999E-2</v>
      </c>
      <c r="I207" s="219"/>
      <c r="J207" s="215"/>
      <c r="K207" s="215"/>
      <c r="L207" s="220"/>
      <c r="M207" s="221"/>
      <c r="N207" s="222"/>
      <c r="O207" s="222"/>
      <c r="P207" s="222"/>
      <c r="Q207" s="222"/>
      <c r="R207" s="222"/>
      <c r="S207" s="222"/>
      <c r="T207" s="223"/>
      <c r="AT207" s="224" t="s">
        <v>180</v>
      </c>
      <c r="AU207" s="224" t="s">
        <v>83</v>
      </c>
      <c r="AV207" s="14" t="s">
        <v>178</v>
      </c>
      <c r="AW207" s="14" t="s">
        <v>34</v>
      </c>
      <c r="AX207" s="14" t="s">
        <v>81</v>
      </c>
      <c r="AY207" s="224" t="s">
        <v>172</v>
      </c>
    </row>
    <row r="208" spans="1:65" s="2" customFormat="1" ht="16.5" customHeight="1">
      <c r="A208" s="35"/>
      <c r="B208" s="36"/>
      <c r="C208" s="189" t="s">
        <v>372</v>
      </c>
      <c r="D208" s="189" t="s">
        <v>174</v>
      </c>
      <c r="E208" s="190" t="s">
        <v>501</v>
      </c>
      <c r="F208" s="191" t="s">
        <v>502</v>
      </c>
      <c r="G208" s="192" t="s">
        <v>125</v>
      </c>
      <c r="H208" s="193">
        <v>0.72</v>
      </c>
      <c r="I208" s="194"/>
      <c r="J208" s="195">
        <f>ROUND(I208*H208,2)</f>
        <v>0</v>
      </c>
      <c r="K208" s="191" t="s">
        <v>177</v>
      </c>
      <c r="L208" s="40"/>
      <c r="M208" s="196" t="s">
        <v>21</v>
      </c>
      <c r="N208" s="197" t="s">
        <v>44</v>
      </c>
      <c r="O208" s="65"/>
      <c r="P208" s="198">
        <f>O208*H208</f>
        <v>0</v>
      </c>
      <c r="Q208" s="198">
        <v>6.3899999999999998E-3</v>
      </c>
      <c r="R208" s="198">
        <f>Q208*H208</f>
        <v>4.6007999999999995E-3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178</v>
      </c>
      <c r="AT208" s="200" t="s">
        <v>174</v>
      </c>
      <c r="AU208" s="200" t="s">
        <v>83</v>
      </c>
      <c r="AY208" s="18" t="s">
        <v>172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81</v>
      </c>
      <c r="BK208" s="201">
        <f>ROUND(I208*H208,2)</f>
        <v>0</v>
      </c>
      <c r="BL208" s="18" t="s">
        <v>178</v>
      </c>
      <c r="BM208" s="200" t="s">
        <v>503</v>
      </c>
    </row>
    <row r="209" spans="1:65" s="13" customFormat="1">
      <c r="B209" s="202"/>
      <c r="C209" s="203"/>
      <c r="D209" s="204" t="s">
        <v>180</v>
      </c>
      <c r="E209" s="205" t="s">
        <v>21</v>
      </c>
      <c r="F209" s="206" t="s">
        <v>970</v>
      </c>
      <c r="G209" s="203"/>
      <c r="H209" s="207">
        <v>0.72</v>
      </c>
      <c r="I209" s="208"/>
      <c r="J209" s="203"/>
      <c r="K209" s="203"/>
      <c r="L209" s="209"/>
      <c r="M209" s="210"/>
      <c r="N209" s="211"/>
      <c r="O209" s="211"/>
      <c r="P209" s="211"/>
      <c r="Q209" s="211"/>
      <c r="R209" s="211"/>
      <c r="S209" s="211"/>
      <c r="T209" s="212"/>
      <c r="AT209" s="213" t="s">
        <v>180</v>
      </c>
      <c r="AU209" s="213" t="s">
        <v>83</v>
      </c>
      <c r="AV209" s="13" t="s">
        <v>83</v>
      </c>
      <c r="AW209" s="13" t="s">
        <v>34</v>
      </c>
      <c r="AX209" s="13" t="s">
        <v>73</v>
      </c>
      <c r="AY209" s="213" t="s">
        <v>172</v>
      </c>
    </row>
    <row r="210" spans="1:65" s="14" customFormat="1">
      <c r="B210" s="214"/>
      <c r="C210" s="215"/>
      <c r="D210" s="204" t="s">
        <v>180</v>
      </c>
      <c r="E210" s="216" t="s">
        <v>21</v>
      </c>
      <c r="F210" s="217" t="s">
        <v>182</v>
      </c>
      <c r="G210" s="215"/>
      <c r="H210" s="218">
        <v>0.72</v>
      </c>
      <c r="I210" s="219"/>
      <c r="J210" s="215"/>
      <c r="K210" s="215"/>
      <c r="L210" s="220"/>
      <c r="M210" s="221"/>
      <c r="N210" s="222"/>
      <c r="O210" s="222"/>
      <c r="P210" s="222"/>
      <c r="Q210" s="222"/>
      <c r="R210" s="222"/>
      <c r="S210" s="222"/>
      <c r="T210" s="223"/>
      <c r="AT210" s="224" t="s">
        <v>180</v>
      </c>
      <c r="AU210" s="224" t="s">
        <v>83</v>
      </c>
      <c r="AV210" s="14" t="s">
        <v>178</v>
      </c>
      <c r="AW210" s="14" t="s">
        <v>34</v>
      </c>
      <c r="AX210" s="14" t="s">
        <v>81</v>
      </c>
      <c r="AY210" s="224" t="s">
        <v>172</v>
      </c>
    </row>
    <row r="211" spans="1:65" s="12" customFormat="1" ht="22.9" customHeight="1">
      <c r="B211" s="173"/>
      <c r="C211" s="174"/>
      <c r="D211" s="175" t="s">
        <v>72</v>
      </c>
      <c r="E211" s="187" t="s">
        <v>214</v>
      </c>
      <c r="F211" s="187" t="s">
        <v>505</v>
      </c>
      <c r="G211" s="174"/>
      <c r="H211" s="174"/>
      <c r="I211" s="177"/>
      <c r="J211" s="188">
        <f>BK211</f>
        <v>0</v>
      </c>
      <c r="K211" s="174"/>
      <c r="L211" s="179"/>
      <c r="M211" s="180"/>
      <c r="N211" s="181"/>
      <c r="O211" s="181"/>
      <c r="P211" s="182">
        <f>SUM(P212:P329)</f>
        <v>0</v>
      </c>
      <c r="Q211" s="181"/>
      <c r="R211" s="182">
        <f>SUM(R212:R329)</f>
        <v>3.2000554600000002</v>
      </c>
      <c r="S211" s="181"/>
      <c r="T211" s="183">
        <f>SUM(T212:T329)</f>
        <v>0</v>
      </c>
      <c r="AR211" s="184" t="s">
        <v>81</v>
      </c>
      <c r="AT211" s="185" t="s">
        <v>72</v>
      </c>
      <c r="AU211" s="185" t="s">
        <v>81</v>
      </c>
      <c r="AY211" s="184" t="s">
        <v>172</v>
      </c>
      <c r="BK211" s="186">
        <f>SUM(BK212:BK329)</f>
        <v>0</v>
      </c>
    </row>
    <row r="212" spans="1:65" s="2" customFormat="1" ht="24" customHeight="1">
      <c r="A212" s="35"/>
      <c r="B212" s="36"/>
      <c r="C212" s="189" t="s">
        <v>376</v>
      </c>
      <c r="D212" s="189" t="s">
        <v>174</v>
      </c>
      <c r="E212" s="190" t="s">
        <v>507</v>
      </c>
      <c r="F212" s="191" t="s">
        <v>508</v>
      </c>
      <c r="G212" s="192" t="s">
        <v>217</v>
      </c>
      <c r="H212" s="193">
        <v>7</v>
      </c>
      <c r="I212" s="194"/>
      <c r="J212" s="195">
        <f>ROUND(I212*H212,2)</f>
        <v>0</v>
      </c>
      <c r="K212" s="191" t="s">
        <v>177</v>
      </c>
      <c r="L212" s="40"/>
      <c r="M212" s="196" t="s">
        <v>21</v>
      </c>
      <c r="N212" s="197" t="s">
        <v>44</v>
      </c>
      <c r="O212" s="65"/>
      <c r="P212" s="198">
        <f>O212*H212</f>
        <v>0</v>
      </c>
      <c r="Q212" s="198">
        <v>1.67E-3</v>
      </c>
      <c r="R212" s="198">
        <f>Q212*H212</f>
        <v>1.1690000000000001E-2</v>
      </c>
      <c r="S212" s="198">
        <v>0</v>
      </c>
      <c r="T212" s="19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0" t="s">
        <v>178</v>
      </c>
      <c r="AT212" s="200" t="s">
        <v>174</v>
      </c>
      <c r="AU212" s="200" t="s">
        <v>83</v>
      </c>
      <c r="AY212" s="18" t="s">
        <v>172</v>
      </c>
      <c r="BE212" s="201">
        <f>IF(N212="základní",J212,0)</f>
        <v>0</v>
      </c>
      <c r="BF212" s="201">
        <f>IF(N212="snížená",J212,0)</f>
        <v>0</v>
      </c>
      <c r="BG212" s="201">
        <f>IF(N212="zákl. přenesená",J212,0)</f>
        <v>0</v>
      </c>
      <c r="BH212" s="201">
        <f>IF(N212="sníž. přenesená",J212,0)</f>
        <v>0</v>
      </c>
      <c r="BI212" s="201">
        <f>IF(N212="nulová",J212,0)</f>
        <v>0</v>
      </c>
      <c r="BJ212" s="18" t="s">
        <v>81</v>
      </c>
      <c r="BK212" s="201">
        <f>ROUND(I212*H212,2)</f>
        <v>0</v>
      </c>
      <c r="BL212" s="18" t="s">
        <v>178</v>
      </c>
      <c r="BM212" s="200" t="s">
        <v>509</v>
      </c>
    </row>
    <row r="213" spans="1:65" s="15" customFormat="1">
      <c r="B213" s="225"/>
      <c r="C213" s="226"/>
      <c r="D213" s="204" t="s">
        <v>180</v>
      </c>
      <c r="E213" s="227" t="s">
        <v>21</v>
      </c>
      <c r="F213" s="228" t="s">
        <v>971</v>
      </c>
      <c r="G213" s="226"/>
      <c r="H213" s="227" t="s">
        <v>21</v>
      </c>
      <c r="I213" s="229"/>
      <c r="J213" s="226"/>
      <c r="K213" s="226"/>
      <c r="L213" s="230"/>
      <c r="M213" s="231"/>
      <c r="N213" s="232"/>
      <c r="O213" s="232"/>
      <c r="P213" s="232"/>
      <c r="Q213" s="232"/>
      <c r="R213" s="232"/>
      <c r="S213" s="232"/>
      <c r="T213" s="233"/>
      <c r="AT213" s="234" t="s">
        <v>180</v>
      </c>
      <c r="AU213" s="234" t="s">
        <v>83</v>
      </c>
      <c r="AV213" s="15" t="s">
        <v>81</v>
      </c>
      <c r="AW213" s="15" t="s">
        <v>34</v>
      </c>
      <c r="AX213" s="15" t="s">
        <v>73</v>
      </c>
      <c r="AY213" s="234" t="s">
        <v>172</v>
      </c>
    </row>
    <row r="214" spans="1:65" s="13" customFormat="1">
      <c r="B214" s="202"/>
      <c r="C214" s="203"/>
      <c r="D214" s="204" t="s">
        <v>180</v>
      </c>
      <c r="E214" s="205" t="s">
        <v>21</v>
      </c>
      <c r="F214" s="206" t="s">
        <v>972</v>
      </c>
      <c r="G214" s="203"/>
      <c r="H214" s="207">
        <v>7</v>
      </c>
      <c r="I214" s="208"/>
      <c r="J214" s="203"/>
      <c r="K214" s="203"/>
      <c r="L214" s="209"/>
      <c r="M214" s="210"/>
      <c r="N214" s="211"/>
      <c r="O214" s="211"/>
      <c r="P214" s="211"/>
      <c r="Q214" s="211"/>
      <c r="R214" s="211"/>
      <c r="S214" s="211"/>
      <c r="T214" s="212"/>
      <c r="AT214" s="213" t="s">
        <v>180</v>
      </c>
      <c r="AU214" s="213" t="s">
        <v>83</v>
      </c>
      <c r="AV214" s="13" t="s">
        <v>83</v>
      </c>
      <c r="AW214" s="13" t="s">
        <v>34</v>
      </c>
      <c r="AX214" s="13" t="s">
        <v>73</v>
      </c>
      <c r="AY214" s="213" t="s">
        <v>172</v>
      </c>
    </row>
    <row r="215" spans="1:65" s="14" customFormat="1">
      <c r="B215" s="214"/>
      <c r="C215" s="215"/>
      <c r="D215" s="204" t="s">
        <v>180</v>
      </c>
      <c r="E215" s="216" t="s">
        <v>21</v>
      </c>
      <c r="F215" s="217" t="s">
        <v>182</v>
      </c>
      <c r="G215" s="215"/>
      <c r="H215" s="218">
        <v>7</v>
      </c>
      <c r="I215" s="219"/>
      <c r="J215" s="215"/>
      <c r="K215" s="215"/>
      <c r="L215" s="220"/>
      <c r="M215" s="221"/>
      <c r="N215" s="222"/>
      <c r="O215" s="222"/>
      <c r="P215" s="222"/>
      <c r="Q215" s="222"/>
      <c r="R215" s="222"/>
      <c r="S215" s="222"/>
      <c r="T215" s="223"/>
      <c r="AT215" s="224" t="s">
        <v>180</v>
      </c>
      <c r="AU215" s="224" t="s">
        <v>83</v>
      </c>
      <c r="AV215" s="14" t="s">
        <v>178</v>
      </c>
      <c r="AW215" s="14" t="s">
        <v>34</v>
      </c>
      <c r="AX215" s="14" t="s">
        <v>81</v>
      </c>
      <c r="AY215" s="224" t="s">
        <v>172</v>
      </c>
    </row>
    <row r="216" spans="1:65" s="2" customFormat="1" ht="16.5" customHeight="1">
      <c r="A216" s="35"/>
      <c r="B216" s="36"/>
      <c r="C216" s="235" t="s">
        <v>380</v>
      </c>
      <c r="D216" s="235" t="s">
        <v>416</v>
      </c>
      <c r="E216" s="236" t="s">
        <v>516</v>
      </c>
      <c r="F216" s="237" t="s">
        <v>517</v>
      </c>
      <c r="G216" s="238" t="s">
        <v>518</v>
      </c>
      <c r="H216" s="239">
        <v>4</v>
      </c>
      <c r="I216" s="240"/>
      <c r="J216" s="241">
        <f>ROUND(I216*H216,2)</f>
        <v>0</v>
      </c>
      <c r="K216" s="237" t="s">
        <v>21</v>
      </c>
      <c r="L216" s="242"/>
      <c r="M216" s="243" t="s">
        <v>21</v>
      </c>
      <c r="N216" s="244" t="s">
        <v>44</v>
      </c>
      <c r="O216" s="65"/>
      <c r="P216" s="198">
        <f>O216*H216</f>
        <v>0</v>
      </c>
      <c r="Q216" s="198">
        <v>8.0000000000000004E-4</v>
      </c>
      <c r="R216" s="198">
        <f>Q216*H216</f>
        <v>3.2000000000000002E-3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214</v>
      </c>
      <c r="AT216" s="200" t="s">
        <v>416</v>
      </c>
      <c r="AU216" s="200" t="s">
        <v>83</v>
      </c>
      <c r="AY216" s="18" t="s">
        <v>172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81</v>
      </c>
      <c r="BK216" s="201">
        <f>ROUND(I216*H216,2)</f>
        <v>0</v>
      </c>
      <c r="BL216" s="18" t="s">
        <v>178</v>
      </c>
      <c r="BM216" s="200" t="s">
        <v>519</v>
      </c>
    </row>
    <row r="217" spans="1:65" s="2" customFormat="1" ht="16.5" customHeight="1">
      <c r="A217" s="35"/>
      <c r="B217" s="36"/>
      <c r="C217" s="235" t="s">
        <v>385</v>
      </c>
      <c r="D217" s="235" t="s">
        <v>416</v>
      </c>
      <c r="E217" s="236" t="s">
        <v>521</v>
      </c>
      <c r="F217" s="237" t="s">
        <v>522</v>
      </c>
      <c r="G217" s="238" t="s">
        <v>217</v>
      </c>
      <c r="H217" s="239">
        <v>1</v>
      </c>
      <c r="I217" s="240"/>
      <c r="J217" s="241">
        <f>ROUND(I217*H217,2)</f>
        <v>0</v>
      </c>
      <c r="K217" s="237" t="s">
        <v>21</v>
      </c>
      <c r="L217" s="242"/>
      <c r="M217" s="243" t="s">
        <v>21</v>
      </c>
      <c r="N217" s="244" t="s">
        <v>44</v>
      </c>
      <c r="O217" s="65"/>
      <c r="P217" s="198">
        <f>O217*H217</f>
        <v>0</v>
      </c>
      <c r="Q217" s="198">
        <v>1.6299999999999999E-2</v>
      </c>
      <c r="R217" s="198">
        <f>Q217*H217</f>
        <v>1.6299999999999999E-2</v>
      </c>
      <c r="S217" s="198">
        <v>0</v>
      </c>
      <c r="T217" s="19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0" t="s">
        <v>214</v>
      </c>
      <c r="AT217" s="200" t="s">
        <v>416</v>
      </c>
      <c r="AU217" s="200" t="s">
        <v>83</v>
      </c>
      <c r="AY217" s="18" t="s">
        <v>172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18" t="s">
        <v>81</v>
      </c>
      <c r="BK217" s="201">
        <f>ROUND(I217*H217,2)</f>
        <v>0</v>
      </c>
      <c r="BL217" s="18" t="s">
        <v>178</v>
      </c>
      <c r="BM217" s="200" t="s">
        <v>523</v>
      </c>
    </row>
    <row r="218" spans="1:65" s="2" customFormat="1" ht="16.5" customHeight="1">
      <c r="A218" s="35"/>
      <c r="B218" s="36"/>
      <c r="C218" s="235" t="s">
        <v>395</v>
      </c>
      <c r="D218" s="235" t="s">
        <v>416</v>
      </c>
      <c r="E218" s="236" t="s">
        <v>537</v>
      </c>
      <c r="F218" s="237" t="s">
        <v>538</v>
      </c>
      <c r="G218" s="238" t="s">
        <v>217</v>
      </c>
      <c r="H218" s="239">
        <v>1</v>
      </c>
      <c r="I218" s="240"/>
      <c r="J218" s="241">
        <f>ROUND(I218*H218,2)</f>
        <v>0</v>
      </c>
      <c r="K218" s="237" t="s">
        <v>21</v>
      </c>
      <c r="L218" s="242"/>
      <c r="M218" s="243" t="s">
        <v>21</v>
      </c>
      <c r="N218" s="244" t="s">
        <v>44</v>
      </c>
      <c r="O218" s="65"/>
      <c r="P218" s="198">
        <f>O218*H218</f>
        <v>0</v>
      </c>
      <c r="Q218" s="198">
        <v>1.01E-2</v>
      </c>
      <c r="R218" s="198">
        <f>Q218*H218</f>
        <v>1.01E-2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214</v>
      </c>
      <c r="AT218" s="200" t="s">
        <v>416</v>
      </c>
      <c r="AU218" s="200" t="s">
        <v>83</v>
      </c>
      <c r="AY218" s="18" t="s">
        <v>172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8" t="s">
        <v>81</v>
      </c>
      <c r="BK218" s="201">
        <f>ROUND(I218*H218,2)</f>
        <v>0</v>
      </c>
      <c r="BL218" s="18" t="s">
        <v>178</v>
      </c>
      <c r="BM218" s="200" t="s">
        <v>539</v>
      </c>
    </row>
    <row r="219" spans="1:65" s="2" customFormat="1" ht="16.5" customHeight="1">
      <c r="A219" s="35"/>
      <c r="B219" s="36"/>
      <c r="C219" s="235" t="s">
        <v>401</v>
      </c>
      <c r="D219" s="235" t="s">
        <v>416</v>
      </c>
      <c r="E219" s="236" t="s">
        <v>549</v>
      </c>
      <c r="F219" s="237" t="s">
        <v>550</v>
      </c>
      <c r="G219" s="238" t="s">
        <v>217</v>
      </c>
      <c r="H219" s="239">
        <v>1</v>
      </c>
      <c r="I219" s="240"/>
      <c r="J219" s="241">
        <f>ROUND(I219*H219,2)</f>
        <v>0</v>
      </c>
      <c r="K219" s="237" t="s">
        <v>21</v>
      </c>
      <c r="L219" s="242"/>
      <c r="M219" s="243" t="s">
        <v>21</v>
      </c>
      <c r="N219" s="244" t="s">
        <v>44</v>
      </c>
      <c r="O219" s="65"/>
      <c r="P219" s="198">
        <f>O219*H219</f>
        <v>0</v>
      </c>
      <c r="Q219" s="198">
        <v>7.3000000000000001E-3</v>
      </c>
      <c r="R219" s="198">
        <f>Q219*H219</f>
        <v>7.3000000000000001E-3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214</v>
      </c>
      <c r="AT219" s="200" t="s">
        <v>416</v>
      </c>
      <c r="AU219" s="200" t="s">
        <v>83</v>
      </c>
      <c r="AY219" s="18" t="s">
        <v>172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81</v>
      </c>
      <c r="BK219" s="201">
        <f>ROUND(I219*H219,2)</f>
        <v>0</v>
      </c>
      <c r="BL219" s="18" t="s">
        <v>178</v>
      </c>
      <c r="BM219" s="200" t="s">
        <v>551</v>
      </c>
    </row>
    <row r="220" spans="1:65" s="2" customFormat="1" ht="24" customHeight="1">
      <c r="A220" s="35"/>
      <c r="B220" s="36"/>
      <c r="C220" s="189" t="s">
        <v>407</v>
      </c>
      <c r="D220" s="189" t="s">
        <v>174</v>
      </c>
      <c r="E220" s="190" t="s">
        <v>557</v>
      </c>
      <c r="F220" s="191" t="s">
        <v>558</v>
      </c>
      <c r="G220" s="192" t="s">
        <v>217</v>
      </c>
      <c r="H220" s="193">
        <v>1</v>
      </c>
      <c r="I220" s="194"/>
      <c r="J220" s="195">
        <f>ROUND(I220*H220,2)</f>
        <v>0</v>
      </c>
      <c r="K220" s="191" t="s">
        <v>177</v>
      </c>
      <c r="L220" s="40"/>
      <c r="M220" s="196" t="s">
        <v>21</v>
      </c>
      <c r="N220" s="197" t="s">
        <v>44</v>
      </c>
      <c r="O220" s="65"/>
      <c r="P220" s="198">
        <f>O220*H220</f>
        <v>0</v>
      </c>
      <c r="Q220" s="198">
        <v>1.7099999999999999E-3</v>
      </c>
      <c r="R220" s="198">
        <f>Q220*H220</f>
        <v>1.7099999999999999E-3</v>
      </c>
      <c r="S220" s="198">
        <v>0</v>
      </c>
      <c r="T220" s="199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0" t="s">
        <v>178</v>
      </c>
      <c r="AT220" s="200" t="s">
        <v>174</v>
      </c>
      <c r="AU220" s="200" t="s">
        <v>83</v>
      </c>
      <c r="AY220" s="18" t="s">
        <v>172</v>
      </c>
      <c r="BE220" s="201">
        <f>IF(N220="základní",J220,0)</f>
        <v>0</v>
      </c>
      <c r="BF220" s="201">
        <f>IF(N220="snížená",J220,0)</f>
        <v>0</v>
      </c>
      <c r="BG220" s="201">
        <f>IF(N220="zákl. přenesená",J220,0)</f>
        <v>0</v>
      </c>
      <c r="BH220" s="201">
        <f>IF(N220="sníž. přenesená",J220,0)</f>
        <v>0</v>
      </c>
      <c r="BI220" s="201">
        <f>IF(N220="nulová",J220,0)</f>
        <v>0</v>
      </c>
      <c r="BJ220" s="18" t="s">
        <v>81</v>
      </c>
      <c r="BK220" s="201">
        <f>ROUND(I220*H220,2)</f>
        <v>0</v>
      </c>
      <c r="BL220" s="18" t="s">
        <v>178</v>
      </c>
      <c r="BM220" s="200" t="s">
        <v>559</v>
      </c>
    </row>
    <row r="221" spans="1:65" s="15" customFormat="1">
      <c r="B221" s="225"/>
      <c r="C221" s="226"/>
      <c r="D221" s="204" t="s">
        <v>180</v>
      </c>
      <c r="E221" s="227" t="s">
        <v>21</v>
      </c>
      <c r="F221" s="228" t="s">
        <v>971</v>
      </c>
      <c r="G221" s="226"/>
      <c r="H221" s="227" t="s">
        <v>21</v>
      </c>
      <c r="I221" s="229"/>
      <c r="J221" s="226"/>
      <c r="K221" s="226"/>
      <c r="L221" s="230"/>
      <c r="M221" s="231"/>
      <c r="N221" s="232"/>
      <c r="O221" s="232"/>
      <c r="P221" s="232"/>
      <c r="Q221" s="232"/>
      <c r="R221" s="232"/>
      <c r="S221" s="232"/>
      <c r="T221" s="233"/>
      <c r="AT221" s="234" t="s">
        <v>180</v>
      </c>
      <c r="AU221" s="234" t="s">
        <v>83</v>
      </c>
      <c r="AV221" s="15" t="s">
        <v>81</v>
      </c>
      <c r="AW221" s="15" t="s">
        <v>34</v>
      </c>
      <c r="AX221" s="15" t="s">
        <v>73</v>
      </c>
      <c r="AY221" s="234" t="s">
        <v>172</v>
      </c>
    </row>
    <row r="222" spans="1:65" s="13" customFormat="1">
      <c r="B222" s="202"/>
      <c r="C222" s="203"/>
      <c r="D222" s="204" t="s">
        <v>180</v>
      </c>
      <c r="E222" s="205" t="s">
        <v>21</v>
      </c>
      <c r="F222" s="206" t="s">
        <v>81</v>
      </c>
      <c r="G222" s="203"/>
      <c r="H222" s="207">
        <v>1</v>
      </c>
      <c r="I222" s="208"/>
      <c r="J222" s="203"/>
      <c r="K222" s="203"/>
      <c r="L222" s="209"/>
      <c r="M222" s="210"/>
      <c r="N222" s="211"/>
      <c r="O222" s="211"/>
      <c r="P222" s="211"/>
      <c r="Q222" s="211"/>
      <c r="R222" s="211"/>
      <c r="S222" s="211"/>
      <c r="T222" s="212"/>
      <c r="AT222" s="213" t="s">
        <v>180</v>
      </c>
      <c r="AU222" s="213" t="s">
        <v>83</v>
      </c>
      <c r="AV222" s="13" t="s">
        <v>83</v>
      </c>
      <c r="AW222" s="13" t="s">
        <v>34</v>
      </c>
      <c r="AX222" s="13" t="s">
        <v>73</v>
      </c>
      <c r="AY222" s="213" t="s">
        <v>172</v>
      </c>
    </row>
    <row r="223" spans="1:65" s="14" customFormat="1">
      <c r="B223" s="214"/>
      <c r="C223" s="215"/>
      <c r="D223" s="204" t="s">
        <v>180</v>
      </c>
      <c r="E223" s="216" t="s">
        <v>21</v>
      </c>
      <c r="F223" s="217" t="s">
        <v>182</v>
      </c>
      <c r="G223" s="215"/>
      <c r="H223" s="218">
        <v>1</v>
      </c>
      <c r="I223" s="219"/>
      <c r="J223" s="215"/>
      <c r="K223" s="215"/>
      <c r="L223" s="220"/>
      <c r="M223" s="221"/>
      <c r="N223" s="222"/>
      <c r="O223" s="222"/>
      <c r="P223" s="222"/>
      <c r="Q223" s="222"/>
      <c r="R223" s="222"/>
      <c r="S223" s="222"/>
      <c r="T223" s="223"/>
      <c r="AT223" s="224" t="s">
        <v>180</v>
      </c>
      <c r="AU223" s="224" t="s">
        <v>83</v>
      </c>
      <c r="AV223" s="14" t="s">
        <v>178</v>
      </c>
      <c r="AW223" s="14" t="s">
        <v>34</v>
      </c>
      <c r="AX223" s="14" t="s">
        <v>81</v>
      </c>
      <c r="AY223" s="224" t="s">
        <v>172</v>
      </c>
    </row>
    <row r="224" spans="1:65" s="2" customFormat="1" ht="16.5" customHeight="1">
      <c r="A224" s="35"/>
      <c r="B224" s="36"/>
      <c r="C224" s="235" t="s">
        <v>411</v>
      </c>
      <c r="D224" s="235" t="s">
        <v>416</v>
      </c>
      <c r="E224" s="236" t="s">
        <v>566</v>
      </c>
      <c r="F224" s="237" t="s">
        <v>567</v>
      </c>
      <c r="G224" s="238" t="s">
        <v>217</v>
      </c>
      <c r="H224" s="239">
        <v>1</v>
      </c>
      <c r="I224" s="240"/>
      <c r="J224" s="241">
        <f>ROUND(I224*H224,2)</f>
        <v>0</v>
      </c>
      <c r="K224" s="237" t="s">
        <v>21</v>
      </c>
      <c r="L224" s="242"/>
      <c r="M224" s="243" t="s">
        <v>21</v>
      </c>
      <c r="N224" s="244" t="s">
        <v>44</v>
      </c>
      <c r="O224" s="65"/>
      <c r="P224" s="198">
        <f>O224*H224</f>
        <v>0</v>
      </c>
      <c r="Q224" s="198">
        <v>1.2500000000000001E-2</v>
      </c>
      <c r="R224" s="198">
        <f>Q224*H224</f>
        <v>1.2500000000000001E-2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214</v>
      </c>
      <c r="AT224" s="200" t="s">
        <v>416</v>
      </c>
      <c r="AU224" s="200" t="s">
        <v>83</v>
      </c>
      <c r="AY224" s="18" t="s">
        <v>172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8" t="s">
        <v>81</v>
      </c>
      <c r="BK224" s="201">
        <f>ROUND(I224*H224,2)</f>
        <v>0</v>
      </c>
      <c r="BL224" s="18" t="s">
        <v>178</v>
      </c>
      <c r="BM224" s="200" t="s">
        <v>568</v>
      </c>
    </row>
    <row r="225" spans="1:65" s="2" customFormat="1" ht="24" customHeight="1">
      <c r="A225" s="35"/>
      <c r="B225" s="36"/>
      <c r="C225" s="189" t="s">
        <v>415</v>
      </c>
      <c r="D225" s="189" t="s">
        <v>174</v>
      </c>
      <c r="E225" s="190" t="s">
        <v>609</v>
      </c>
      <c r="F225" s="191" t="s">
        <v>610</v>
      </c>
      <c r="G225" s="192" t="s">
        <v>199</v>
      </c>
      <c r="H225" s="193">
        <v>64.099999999999994</v>
      </c>
      <c r="I225" s="194"/>
      <c r="J225" s="195">
        <f>ROUND(I225*H225,2)</f>
        <v>0</v>
      </c>
      <c r="K225" s="191" t="s">
        <v>177</v>
      </c>
      <c r="L225" s="40"/>
      <c r="M225" s="196" t="s">
        <v>21</v>
      </c>
      <c r="N225" s="197" t="s">
        <v>44</v>
      </c>
      <c r="O225" s="65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178</v>
      </c>
      <c r="AT225" s="200" t="s">
        <v>174</v>
      </c>
      <c r="AU225" s="200" t="s">
        <v>83</v>
      </c>
      <c r="AY225" s="18" t="s">
        <v>172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18" t="s">
        <v>81</v>
      </c>
      <c r="BK225" s="201">
        <f>ROUND(I225*H225,2)</f>
        <v>0</v>
      </c>
      <c r="BL225" s="18" t="s">
        <v>178</v>
      </c>
      <c r="BM225" s="200" t="s">
        <v>611</v>
      </c>
    </row>
    <row r="226" spans="1:65" s="15" customFormat="1">
      <c r="B226" s="225"/>
      <c r="C226" s="226"/>
      <c r="D226" s="204" t="s">
        <v>180</v>
      </c>
      <c r="E226" s="227" t="s">
        <v>21</v>
      </c>
      <c r="F226" s="228" t="s">
        <v>971</v>
      </c>
      <c r="G226" s="226"/>
      <c r="H226" s="227" t="s">
        <v>21</v>
      </c>
      <c r="I226" s="229"/>
      <c r="J226" s="226"/>
      <c r="K226" s="226"/>
      <c r="L226" s="230"/>
      <c r="M226" s="231"/>
      <c r="N226" s="232"/>
      <c r="O226" s="232"/>
      <c r="P226" s="232"/>
      <c r="Q226" s="232"/>
      <c r="R226" s="232"/>
      <c r="S226" s="232"/>
      <c r="T226" s="233"/>
      <c r="AT226" s="234" t="s">
        <v>180</v>
      </c>
      <c r="AU226" s="234" t="s">
        <v>83</v>
      </c>
      <c r="AV226" s="15" t="s">
        <v>81</v>
      </c>
      <c r="AW226" s="15" t="s">
        <v>34</v>
      </c>
      <c r="AX226" s="15" t="s">
        <v>73</v>
      </c>
      <c r="AY226" s="234" t="s">
        <v>172</v>
      </c>
    </row>
    <row r="227" spans="1:65" s="13" customFormat="1">
      <c r="B227" s="202"/>
      <c r="C227" s="203"/>
      <c r="D227" s="204" t="s">
        <v>180</v>
      </c>
      <c r="E227" s="205" t="s">
        <v>21</v>
      </c>
      <c r="F227" s="206" t="s">
        <v>973</v>
      </c>
      <c r="G227" s="203"/>
      <c r="H227" s="207">
        <v>64.099999999999994</v>
      </c>
      <c r="I227" s="208"/>
      <c r="J227" s="203"/>
      <c r="K227" s="203"/>
      <c r="L227" s="209"/>
      <c r="M227" s="210"/>
      <c r="N227" s="211"/>
      <c r="O227" s="211"/>
      <c r="P227" s="211"/>
      <c r="Q227" s="211"/>
      <c r="R227" s="211"/>
      <c r="S227" s="211"/>
      <c r="T227" s="212"/>
      <c r="AT227" s="213" t="s">
        <v>180</v>
      </c>
      <c r="AU227" s="213" t="s">
        <v>83</v>
      </c>
      <c r="AV227" s="13" t="s">
        <v>83</v>
      </c>
      <c r="AW227" s="13" t="s">
        <v>34</v>
      </c>
      <c r="AX227" s="13" t="s">
        <v>73</v>
      </c>
      <c r="AY227" s="213" t="s">
        <v>172</v>
      </c>
    </row>
    <row r="228" spans="1:65" s="14" customFormat="1">
      <c r="B228" s="214"/>
      <c r="C228" s="215"/>
      <c r="D228" s="204" t="s">
        <v>180</v>
      </c>
      <c r="E228" s="216" t="s">
        <v>21</v>
      </c>
      <c r="F228" s="217" t="s">
        <v>182</v>
      </c>
      <c r="G228" s="215"/>
      <c r="H228" s="218">
        <v>64.099999999999994</v>
      </c>
      <c r="I228" s="219"/>
      <c r="J228" s="215"/>
      <c r="K228" s="215"/>
      <c r="L228" s="220"/>
      <c r="M228" s="221"/>
      <c r="N228" s="222"/>
      <c r="O228" s="222"/>
      <c r="P228" s="222"/>
      <c r="Q228" s="222"/>
      <c r="R228" s="222"/>
      <c r="S228" s="222"/>
      <c r="T228" s="223"/>
      <c r="AT228" s="224" t="s">
        <v>180</v>
      </c>
      <c r="AU228" s="224" t="s">
        <v>83</v>
      </c>
      <c r="AV228" s="14" t="s">
        <v>178</v>
      </c>
      <c r="AW228" s="14" t="s">
        <v>34</v>
      </c>
      <c r="AX228" s="14" t="s">
        <v>81</v>
      </c>
      <c r="AY228" s="224" t="s">
        <v>172</v>
      </c>
    </row>
    <row r="229" spans="1:65" s="2" customFormat="1" ht="16.5" customHeight="1">
      <c r="A229" s="35"/>
      <c r="B229" s="36"/>
      <c r="C229" s="235" t="s">
        <v>422</v>
      </c>
      <c r="D229" s="235" t="s">
        <v>416</v>
      </c>
      <c r="E229" s="236" t="s">
        <v>614</v>
      </c>
      <c r="F229" s="237" t="s">
        <v>615</v>
      </c>
      <c r="G229" s="238" t="s">
        <v>199</v>
      </c>
      <c r="H229" s="239">
        <v>65.061999999999998</v>
      </c>
      <c r="I229" s="240"/>
      <c r="J229" s="241">
        <f>ROUND(I229*H229,2)</f>
        <v>0</v>
      </c>
      <c r="K229" s="237" t="s">
        <v>21</v>
      </c>
      <c r="L229" s="242"/>
      <c r="M229" s="243" t="s">
        <v>21</v>
      </c>
      <c r="N229" s="244" t="s">
        <v>44</v>
      </c>
      <c r="O229" s="65"/>
      <c r="P229" s="198">
        <f>O229*H229</f>
        <v>0</v>
      </c>
      <c r="Q229" s="198">
        <v>2.7999999999999998E-4</v>
      </c>
      <c r="R229" s="198">
        <f>Q229*H229</f>
        <v>1.8217359999999998E-2</v>
      </c>
      <c r="S229" s="198">
        <v>0</v>
      </c>
      <c r="T229" s="19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214</v>
      </c>
      <c r="AT229" s="200" t="s">
        <v>416</v>
      </c>
      <c r="AU229" s="200" t="s">
        <v>83</v>
      </c>
      <c r="AY229" s="18" t="s">
        <v>172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18" t="s">
        <v>81</v>
      </c>
      <c r="BK229" s="201">
        <f>ROUND(I229*H229,2)</f>
        <v>0</v>
      </c>
      <c r="BL229" s="18" t="s">
        <v>178</v>
      </c>
      <c r="BM229" s="200" t="s">
        <v>616</v>
      </c>
    </row>
    <row r="230" spans="1:65" s="13" customFormat="1">
      <c r="B230" s="202"/>
      <c r="C230" s="203"/>
      <c r="D230" s="204" t="s">
        <v>180</v>
      </c>
      <c r="E230" s="205" t="s">
        <v>21</v>
      </c>
      <c r="F230" s="206" t="s">
        <v>974</v>
      </c>
      <c r="G230" s="203"/>
      <c r="H230" s="207">
        <v>65.061999999999998</v>
      </c>
      <c r="I230" s="208"/>
      <c r="J230" s="203"/>
      <c r="K230" s="203"/>
      <c r="L230" s="209"/>
      <c r="M230" s="210"/>
      <c r="N230" s="211"/>
      <c r="O230" s="211"/>
      <c r="P230" s="211"/>
      <c r="Q230" s="211"/>
      <c r="R230" s="211"/>
      <c r="S230" s="211"/>
      <c r="T230" s="212"/>
      <c r="AT230" s="213" t="s">
        <v>180</v>
      </c>
      <c r="AU230" s="213" t="s">
        <v>83</v>
      </c>
      <c r="AV230" s="13" t="s">
        <v>83</v>
      </c>
      <c r="AW230" s="13" t="s">
        <v>34</v>
      </c>
      <c r="AX230" s="13" t="s">
        <v>73</v>
      </c>
      <c r="AY230" s="213" t="s">
        <v>172</v>
      </c>
    </row>
    <row r="231" spans="1:65" s="14" customFormat="1">
      <c r="B231" s="214"/>
      <c r="C231" s="215"/>
      <c r="D231" s="204" t="s">
        <v>180</v>
      </c>
      <c r="E231" s="216" t="s">
        <v>21</v>
      </c>
      <c r="F231" s="217" t="s">
        <v>182</v>
      </c>
      <c r="G231" s="215"/>
      <c r="H231" s="218">
        <v>65.061999999999998</v>
      </c>
      <c r="I231" s="219"/>
      <c r="J231" s="215"/>
      <c r="K231" s="215"/>
      <c r="L231" s="220"/>
      <c r="M231" s="221"/>
      <c r="N231" s="222"/>
      <c r="O231" s="222"/>
      <c r="P231" s="222"/>
      <c r="Q231" s="222"/>
      <c r="R231" s="222"/>
      <c r="S231" s="222"/>
      <c r="T231" s="223"/>
      <c r="AT231" s="224" t="s">
        <v>180</v>
      </c>
      <c r="AU231" s="224" t="s">
        <v>83</v>
      </c>
      <c r="AV231" s="14" t="s">
        <v>178</v>
      </c>
      <c r="AW231" s="14" t="s">
        <v>34</v>
      </c>
      <c r="AX231" s="14" t="s">
        <v>81</v>
      </c>
      <c r="AY231" s="224" t="s">
        <v>172</v>
      </c>
    </row>
    <row r="232" spans="1:65" s="2" customFormat="1" ht="24" customHeight="1">
      <c r="A232" s="35"/>
      <c r="B232" s="36"/>
      <c r="C232" s="189" t="s">
        <v>427</v>
      </c>
      <c r="D232" s="189" t="s">
        <v>174</v>
      </c>
      <c r="E232" s="190" t="s">
        <v>629</v>
      </c>
      <c r="F232" s="191" t="s">
        <v>630</v>
      </c>
      <c r="G232" s="192" t="s">
        <v>199</v>
      </c>
      <c r="H232" s="193">
        <v>162.83000000000001</v>
      </c>
      <c r="I232" s="194"/>
      <c r="J232" s="195">
        <f>ROUND(I232*H232,2)</f>
        <v>0</v>
      </c>
      <c r="K232" s="191" t="s">
        <v>177</v>
      </c>
      <c r="L232" s="40"/>
      <c r="M232" s="196" t="s">
        <v>21</v>
      </c>
      <c r="N232" s="197" t="s">
        <v>44</v>
      </c>
      <c r="O232" s="65"/>
      <c r="P232" s="198">
        <f>O232*H232</f>
        <v>0</v>
      </c>
      <c r="Q232" s="198">
        <v>0</v>
      </c>
      <c r="R232" s="198">
        <f>Q232*H232</f>
        <v>0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178</v>
      </c>
      <c r="AT232" s="200" t="s">
        <v>174</v>
      </c>
      <c r="AU232" s="200" t="s">
        <v>83</v>
      </c>
      <c r="AY232" s="18" t="s">
        <v>172</v>
      </c>
      <c r="BE232" s="201">
        <f>IF(N232="základní",J232,0)</f>
        <v>0</v>
      </c>
      <c r="BF232" s="201">
        <f>IF(N232="snížená",J232,0)</f>
        <v>0</v>
      </c>
      <c r="BG232" s="201">
        <f>IF(N232="zákl. přenesená",J232,0)</f>
        <v>0</v>
      </c>
      <c r="BH232" s="201">
        <f>IF(N232="sníž. přenesená",J232,0)</f>
        <v>0</v>
      </c>
      <c r="BI232" s="201">
        <f>IF(N232="nulová",J232,0)</f>
        <v>0</v>
      </c>
      <c r="BJ232" s="18" t="s">
        <v>81</v>
      </c>
      <c r="BK232" s="201">
        <f>ROUND(I232*H232,2)</f>
        <v>0</v>
      </c>
      <c r="BL232" s="18" t="s">
        <v>178</v>
      </c>
      <c r="BM232" s="200" t="s">
        <v>631</v>
      </c>
    </row>
    <row r="233" spans="1:65" s="15" customFormat="1">
      <c r="B233" s="225"/>
      <c r="C233" s="226"/>
      <c r="D233" s="204" t="s">
        <v>180</v>
      </c>
      <c r="E233" s="227" t="s">
        <v>21</v>
      </c>
      <c r="F233" s="228" t="s">
        <v>971</v>
      </c>
      <c r="G233" s="226"/>
      <c r="H233" s="227" t="s">
        <v>21</v>
      </c>
      <c r="I233" s="229"/>
      <c r="J233" s="226"/>
      <c r="K233" s="226"/>
      <c r="L233" s="230"/>
      <c r="M233" s="231"/>
      <c r="N233" s="232"/>
      <c r="O233" s="232"/>
      <c r="P233" s="232"/>
      <c r="Q233" s="232"/>
      <c r="R233" s="232"/>
      <c r="S233" s="232"/>
      <c r="T233" s="233"/>
      <c r="AT233" s="234" t="s">
        <v>180</v>
      </c>
      <c r="AU233" s="234" t="s">
        <v>83</v>
      </c>
      <c r="AV233" s="15" t="s">
        <v>81</v>
      </c>
      <c r="AW233" s="15" t="s">
        <v>34</v>
      </c>
      <c r="AX233" s="15" t="s">
        <v>73</v>
      </c>
      <c r="AY233" s="234" t="s">
        <v>172</v>
      </c>
    </row>
    <row r="234" spans="1:65" s="13" customFormat="1">
      <c r="B234" s="202"/>
      <c r="C234" s="203"/>
      <c r="D234" s="204" t="s">
        <v>180</v>
      </c>
      <c r="E234" s="205" t="s">
        <v>21</v>
      </c>
      <c r="F234" s="206" t="s">
        <v>975</v>
      </c>
      <c r="G234" s="203"/>
      <c r="H234" s="207">
        <v>162.83000000000001</v>
      </c>
      <c r="I234" s="208"/>
      <c r="J234" s="203"/>
      <c r="K234" s="203"/>
      <c r="L234" s="209"/>
      <c r="M234" s="210"/>
      <c r="N234" s="211"/>
      <c r="O234" s="211"/>
      <c r="P234" s="211"/>
      <c r="Q234" s="211"/>
      <c r="R234" s="211"/>
      <c r="S234" s="211"/>
      <c r="T234" s="212"/>
      <c r="AT234" s="213" t="s">
        <v>180</v>
      </c>
      <c r="AU234" s="213" t="s">
        <v>83</v>
      </c>
      <c r="AV234" s="13" t="s">
        <v>83</v>
      </c>
      <c r="AW234" s="13" t="s">
        <v>34</v>
      </c>
      <c r="AX234" s="13" t="s">
        <v>73</v>
      </c>
      <c r="AY234" s="213" t="s">
        <v>172</v>
      </c>
    </row>
    <row r="235" spans="1:65" s="14" customFormat="1">
      <c r="B235" s="214"/>
      <c r="C235" s="215"/>
      <c r="D235" s="204" t="s">
        <v>180</v>
      </c>
      <c r="E235" s="216" t="s">
        <v>21</v>
      </c>
      <c r="F235" s="217" t="s">
        <v>182</v>
      </c>
      <c r="G235" s="215"/>
      <c r="H235" s="218">
        <v>162.83000000000001</v>
      </c>
      <c r="I235" s="219"/>
      <c r="J235" s="215"/>
      <c r="K235" s="215"/>
      <c r="L235" s="220"/>
      <c r="M235" s="221"/>
      <c r="N235" s="222"/>
      <c r="O235" s="222"/>
      <c r="P235" s="222"/>
      <c r="Q235" s="222"/>
      <c r="R235" s="222"/>
      <c r="S235" s="222"/>
      <c r="T235" s="223"/>
      <c r="AT235" s="224" t="s">
        <v>180</v>
      </c>
      <c r="AU235" s="224" t="s">
        <v>83</v>
      </c>
      <c r="AV235" s="14" t="s">
        <v>178</v>
      </c>
      <c r="AW235" s="14" t="s">
        <v>34</v>
      </c>
      <c r="AX235" s="14" t="s">
        <v>81</v>
      </c>
      <c r="AY235" s="224" t="s">
        <v>172</v>
      </c>
    </row>
    <row r="236" spans="1:65" s="2" customFormat="1" ht="16.5" customHeight="1">
      <c r="A236" s="35"/>
      <c r="B236" s="36"/>
      <c r="C236" s="235" t="s">
        <v>435</v>
      </c>
      <c r="D236" s="235" t="s">
        <v>416</v>
      </c>
      <c r="E236" s="236" t="s">
        <v>634</v>
      </c>
      <c r="F236" s="237" t="s">
        <v>635</v>
      </c>
      <c r="G236" s="238" t="s">
        <v>199</v>
      </c>
      <c r="H236" s="239">
        <v>165.27199999999999</v>
      </c>
      <c r="I236" s="240"/>
      <c r="J236" s="241">
        <f>ROUND(I236*H236,2)</f>
        <v>0</v>
      </c>
      <c r="K236" s="237" t="s">
        <v>21</v>
      </c>
      <c r="L236" s="242"/>
      <c r="M236" s="243" t="s">
        <v>21</v>
      </c>
      <c r="N236" s="244" t="s">
        <v>44</v>
      </c>
      <c r="O236" s="65"/>
      <c r="P236" s="198">
        <f>O236*H236</f>
        <v>0</v>
      </c>
      <c r="Q236" s="198">
        <v>1.0499999999999999E-3</v>
      </c>
      <c r="R236" s="198">
        <f>Q236*H236</f>
        <v>0.17353559999999998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214</v>
      </c>
      <c r="AT236" s="200" t="s">
        <v>416</v>
      </c>
      <c r="AU236" s="200" t="s">
        <v>83</v>
      </c>
      <c r="AY236" s="18" t="s">
        <v>172</v>
      </c>
      <c r="BE236" s="201">
        <f>IF(N236="základní",J236,0)</f>
        <v>0</v>
      </c>
      <c r="BF236" s="201">
        <f>IF(N236="snížená",J236,0)</f>
        <v>0</v>
      </c>
      <c r="BG236" s="201">
        <f>IF(N236="zákl. přenesená",J236,0)</f>
        <v>0</v>
      </c>
      <c r="BH236" s="201">
        <f>IF(N236="sníž. přenesená",J236,0)</f>
        <v>0</v>
      </c>
      <c r="BI236" s="201">
        <f>IF(N236="nulová",J236,0)</f>
        <v>0</v>
      </c>
      <c r="BJ236" s="18" t="s">
        <v>81</v>
      </c>
      <c r="BK236" s="201">
        <f>ROUND(I236*H236,2)</f>
        <v>0</v>
      </c>
      <c r="BL236" s="18" t="s">
        <v>178</v>
      </c>
      <c r="BM236" s="200" t="s">
        <v>636</v>
      </c>
    </row>
    <row r="237" spans="1:65" s="13" customFormat="1">
      <c r="B237" s="202"/>
      <c r="C237" s="203"/>
      <c r="D237" s="204" t="s">
        <v>180</v>
      </c>
      <c r="E237" s="205" t="s">
        <v>21</v>
      </c>
      <c r="F237" s="206" t="s">
        <v>976</v>
      </c>
      <c r="G237" s="203"/>
      <c r="H237" s="207">
        <v>165.27199999999999</v>
      </c>
      <c r="I237" s="208"/>
      <c r="J237" s="203"/>
      <c r="K237" s="203"/>
      <c r="L237" s="209"/>
      <c r="M237" s="210"/>
      <c r="N237" s="211"/>
      <c r="O237" s="211"/>
      <c r="P237" s="211"/>
      <c r="Q237" s="211"/>
      <c r="R237" s="211"/>
      <c r="S237" s="211"/>
      <c r="T237" s="212"/>
      <c r="AT237" s="213" t="s">
        <v>180</v>
      </c>
      <c r="AU237" s="213" t="s">
        <v>83</v>
      </c>
      <c r="AV237" s="13" t="s">
        <v>83</v>
      </c>
      <c r="AW237" s="13" t="s">
        <v>34</v>
      </c>
      <c r="AX237" s="13" t="s">
        <v>73</v>
      </c>
      <c r="AY237" s="213" t="s">
        <v>172</v>
      </c>
    </row>
    <row r="238" spans="1:65" s="14" customFormat="1">
      <c r="B238" s="214"/>
      <c r="C238" s="215"/>
      <c r="D238" s="204" t="s">
        <v>180</v>
      </c>
      <c r="E238" s="216" t="s">
        <v>21</v>
      </c>
      <c r="F238" s="217" t="s">
        <v>182</v>
      </c>
      <c r="G238" s="215"/>
      <c r="H238" s="218">
        <v>165.27199999999999</v>
      </c>
      <c r="I238" s="219"/>
      <c r="J238" s="215"/>
      <c r="K238" s="215"/>
      <c r="L238" s="220"/>
      <c r="M238" s="221"/>
      <c r="N238" s="222"/>
      <c r="O238" s="222"/>
      <c r="P238" s="222"/>
      <c r="Q238" s="222"/>
      <c r="R238" s="222"/>
      <c r="S238" s="222"/>
      <c r="T238" s="223"/>
      <c r="AT238" s="224" t="s">
        <v>180</v>
      </c>
      <c r="AU238" s="224" t="s">
        <v>83</v>
      </c>
      <c r="AV238" s="14" t="s">
        <v>178</v>
      </c>
      <c r="AW238" s="14" t="s">
        <v>34</v>
      </c>
      <c r="AX238" s="14" t="s">
        <v>81</v>
      </c>
      <c r="AY238" s="224" t="s">
        <v>172</v>
      </c>
    </row>
    <row r="239" spans="1:65" s="2" customFormat="1" ht="24" customHeight="1">
      <c r="A239" s="35"/>
      <c r="B239" s="36"/>
      <c r="C239" s="189" t="s">
        <v>440</v>
      </c>
      <c r="D239" s="189" t="s">
        <v>174</v>
      </c>
      <c r="E239" s="190" t="s">
        <v>648</v>
      </c>
      <c r="F239" s="191" t="s">
        <v>649</v>
      </c>
      <c r="G239" s="192" t="s">
        <v>217</v>
      </c>
      <c r="H239" s="193">
        <v>22</v>
      </c>
      <c r="I239" s="194"/>
      <c r="J239" s="195">
        <f>ROUND(I239*H239,2)</f>
        <v>0</v>
      </c>
      <c r="K239" s="191" t="s">
        <v>177</v>
      </c>
      <c r="L239" s="40"/>
      <c r="M239" s="196" t="s">
        <v>21</v>
      </c>
      <c r="N239" s="197" t="s">
        <v>44</v>
      </c>
      <c r="O239" s="65"/>
      <c r="P239" s="198">
        <f>O239*H239</f>
        <v>0</v>
      </c>
      <c r="Q239" s="198">
        <v>0</v>
      </c>
      <c r="R239" s="198">
        <f>Q239*H239</f>
        <v>0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178</v>
      </c>
      <c r="AT239" s="200" t="s">
        <v>174</v>
      </c>
      <c r="AU239" s="200" t="s">
        <v>83</v>
      </c>
      <c r="AY239" s="18" t="s">
        <v>172</v>
      </c>
      <c r="BE239" s="201">
        <f>IF(N239="základní",J239,0)</f>
        <v>0</v>
      </c>
      <c r="BF239" s="201">
        <f>IF(N239="snížená",J239,0)</f>
        <v>0</v>
      </c>
      <c r="BG239" s="201">
        <f>IF(N239="zákl. přenesená",J239,0)</f>
        <v>0</v>
      </c>
      <c r="BH239" s="201">
        <f>IF(N239="sníž. přenesená",J239,0)</f>
        <v>0</v>
      </c>
      <c r="BI239" s="201">
        <f>IF(N239="nulová",J239,0)</f>
        <v>0</v>
      </c>
      <c r="BJ239" s="18" t="s">
        <v>81</v>
      </c>
      <c r="BK239" s="201">
        <f>ROUND(I239*H239,2)</f>
        <v>0</v>
      </c>
      <c r="BL239" s="18" t="s">
        <v>178</v>
      </c>
      <c r="BM239" s="200" t="s">
        <v>650</v>
      </c>
    </row>
    <row r="240" spans="1:65" s="15" customFormat="1">
      <c r="B240" s="225"/>
      <c r="C240" s="226"/>
      <c r="D240" s="204" t="s">
        <v>180</v>
      </c>
      <c r="E240" s="227" t="s">
        <v>21</v>
      </c>
      <c r="F240" s="228" t="s">
        <v>971</v>
      </c>
      <c r="G240" s="226"/>
      <c r="H240" s="227" t="s">
        <v>21</v>
      </c>
      <c r="I240" s="229"/>
      <c r="J240" s="226"/>
      <c r="K240" s="226"/>
      <c r="L240" s="230"/>
      <c r="M240" s="231"/>
      <c r="N240" s="232"/>
      <c r="O240" s="232"/>
      <c r="P240" s="232"/>
      <c r="Q240" s="232"/>
      <c r="R240" s="232"/>
      <c r="S240" s="232"/>
      <c r="T240" s="233"/>
      <c r="AT240" s="234" t="s">
        <v>180</v>
      </c>
      <c r="AU240" s="234" t="s">
        <v>83</v>
      </c>
      <c r="AV240" s="15" t="s">
        <v>81</v>
      </c>
      <c r="AW240" s="15" t="s">
        <v>34</v>
      </c>
      <c r="AX240" s="15" t="s">
        <v>73</v>
      </c>
      <c r="AY240" s="234" t="s">
        <v>172</v>
      </c>
    </row>
    <row r="241" spans="1:65" s="13" customFormat="1">
      <c r="B241" s="202"/>
      <c r="C241" s="203"/>
      <c r="D241" s="204" t="s">
        <v>180</v>
      </c>
      <c r="E241" s="205" t="s">
        <v>21</v>
      </c>
      <c r="F241" s="206" t="s">
        <v>651</v>
      </c>
      <c r="G241" s="203"/>
      <c r="H241" s="207">
        <v>22</v>
      </c>
      <c r="I241" s="208"/>
      <c r="J241" s="203"/>
      <c r="K241" s="203"/>
      <c r="L241" s="209"/>
      <c r="M241" s="210"/>
      <c r="N241" s="211"/>
      <c r="O241" s="211"/>
      <c r="P241" s="211"/>
      <c r="Q241" s="211"/>
      <c r="R241" s="211"/>
      <c r="S241" s="211"/>
      <c r="T241" s="212"/>
      <c r="AT241" s="213" t="s">
        <v>180</v>
      </c>
      <c r="AU241" s="213" t="s">
        <v>83</v>
      </c>
      <c r="AV241" s="13" t="s">
        <v>83</v>
      </c>
      <c r="AW241" s="13" t="s">
        <v>34</v>
      </c>
      <c r="AX241" s="13" t="s">
        <v>73</v>
      </c>
      <c r="AY241" s="213" t="s">
        <v>172</v>
      </c>
    </row>
    <row r="242" spans="1:65" s="14" customFormat="1">
      <c r="B242" s="214"/>
      <c r="C242" s="215"/>
      <c r="D242" s="204" t="s">
        <v>180</v>
      </c>
      <c r="E242" s="216" t="s">
        <v>21</v>
      </c>
      <c r="F242" s="217" t="s">
        <v>182</v>
      </c>
      <c r="G242" s="215"/>
      <c r="H242" s="218">
        <v>22</v>
      </c>
      <c r="I242" s="219"/>
      <c r="J242" s="215"/>
      <c r="K242" s="215"/>
      <c r="L242" s="220"/>
      <c r="M242" s="221"/>
      <c r="N242" s="222"/>
      <c r="O242" s="222"/>
      <c r="P242" s="222"/>
      <c r="Q242" s="222"/>
      <c r="R242" s="222"/>
      <c r="S242" s="222"/>
      <c r="T242" s="223"/>
      <c r="AT242" s="224" t="s">
        <v>180</v>
      </c>
      <c r="AU242" s="224" t="s">
        <v>83</v>
      </c>
      <c r="AV242" s="14" t="s">
        <v>178</v>
      </c>
      <c r="AW242" s="14" t="s">
        <v>34</v>
      </c>
      <c r="AX242" s="14" t="s">
        <v>81</v>
      </c>
      <c r="AY242" s="224" t="s">
        <v>172</v>
      </c>
    </row>
    <row r="243" spans="1:65" s="2" customFormat="1" ht="16.5" customHeight="1">
      <c r="A243" s="35"/>
      <c r="B243" s="36"/>
      <c r="C243" s="235" t="s">
        <v>449</v>
      </c>
      <c r="D243" s="235" t="s">
        <v>416</v>
      </c>
      <c r="E243" s="236" t="s">
        <v>653</v>
      </c>
      <c r="F243" s="237" t="s">
        <v>654</v>
      </c>
      <c r="G243" s="238" t="s">
        <v>518</v>
      </c>
      <c r="H243" s="239">
        <v>11</v>
      </c>
      <c r="I243" s="240"/>
      <c r="J243" s="241">
        <f>ROUND(I243*H243,2)</f>
        <v>0</v>
      </c>
      <c r="K243" s="237" t="s">
        <v>21</v>
      </c>
      <c r="L243" s="242"/>
      <c r="M243" s="243" t="s">
        <v>21</v>
      </c>
      <c r="N243" s="244" t="s">
        <v>44</v>
      </c>
      <c r="O243" s="65"/>
      <c r="P243" s="198">
        <f>O243*H243</f>
        <v>0</v>
      </c>
      <c r="Q243" s="198">
        <v>5.0000000000000002E-5</v>
      </c>
      <c r="R243" s="198">
        <f>Q243*H243</f>
        <v>5.5000000000000003E-4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214</v>
      </c>
      <c r="AT243" s="200" t="s">
        <v>416</v>
      </c>
      <c r="AU243" s="200" t="s">
        <v>83</v>
      </c>
      <c r="AY243" s="18" t="s">
        <v>172</v>
      </c>
      <c r="BE243" s="201">
        <f>IF(N243="základní",J243,0)</f>
        <v>0</v>
      </c>
      <c r="BF243" s="201">
        <f>IF(N243="snížená",J243,0)</f>
        <v>0</v>
      </c>
      <c r="BG243" s="201">
        <f>IF(N243="zákl. přenesená",J243,0)</f>
        <v>0</v>
      </c>
      <c r="BH243" s="201">
        <f>IF(N243="sníž. přenesená",J243,0)</f>
        <v>0</v>
      </c>
      <c r="BI243" s="201">
        <f>IF(N243="nulová",J243,0)</f>
        <v>0</v>
      </c>
      <c r="BJ243" s="18" t="s">
        <v>81</v>
      </c>
      <c r="BK243" s="201">
        <f>ROUND(I243*H243,2)</f>
        <v>0</v>
      </c>
      <c r="BL243" s="18" t="s">
        <v>178</v>
      </c>
      <c r="BM243" s="200" t="s">
        <v>655</v>
      </c>
    </row>
    <row r="244" spans="1:65" s="13" customFormat="1">
      <c r="B244" s="202"/>
      <c r="C244" s="203"/>
      <c r="D244" s="204" t="s">
        <v>180</v>
      </c>
      <c r="E244" s="205" t="s">
        <v>21</v>
      </c>
      <c r="F244" s="206" t="s">
        <v>227</v>
      </c>
      <c r="G244" s="203"/>
      <c r="H244" s="207">
        <v>11</v>
      </c>
      <c r="I244" s="208"/>
      <c r="J244" s="203"/>
      <c r="K244" s="203"/>
      <c r="L244" s="209"/>
      <c r="M244" s="210"/>
      <c r="N244" s="211"/>
      <c r="O244" s="211"/>
      <c r="P244" s="211"/>
      <c r="Q244" s="211"/>
      <c r="R244" s="211"/>
      <c r="S244" s="211"/>
      <c r="T244" s="212"/>
      <c r="AT244" s="213" t="s">
        <v>180</v>
      </c>
      <c r="AU244" s="213" t="s">
        <v>83</v>
      </c>
      <c r="AV244" s="13" t="s">
        <v>83</v>
      </c>
      <c r="AW244" s="13" t="s">
        <v>34</v>
      </c>
      <c r="AX244" s="13" t="s">
        <v>73</v>
      </c>
      <c r="AY244" s="213" t="s">
        <v>172</v>
      </c>
    </row>
    <row r="245" spans="1:65" s="14" customFormat="1">
      <c r="B245" s="214"/>
      <c r="C245" s="215"/>
      <c r="D245" s="204" t="s">
        <v>180</v>
      </c>
      <c r="E245" s="216" t="s">
        <v>21</v>
      </c>
      <c r="F245" s="217" t="s">
        <v>182</v>
      </c>
      <c r="G245" s="215"/>
      <c r="H245" s="218">
        <v>11</v>
      </c>
      <c r="I245" s="219"/>
      <c r="J245" s="215"/>
      <c r="K245" s="215"/>
      <c r="L245" s="220"/>
      <c r="M245" s="221"/>
      <c r="N245" s="222"/>
      <c r="O245" s="222"/>
      <c r="P245" s="222"/>
      <c r="Q245" s="222"/>
      <c r="R245" s="222"/>
      <c r="S245" s="222"/>
      <c r="T245" s="223"/>
      <c r="AT245" s="224" t="s">
        <v>180</v>
      </c>
      <c r="AU245" s="224" t="s">
        <v>83</v>
      </c>
      <c r="AV245" s="14" t="s">
        <v>178</v>
      </c>
      <c r="AW245" s="14" t="s">
        <v>34</v>
      </c>
      <c r="AX245" s="14" t="s">
        <v>81</v>
      </c>
      <c r="AY245" s="224" t="s">
        <v>172</v>
      </c>
    </row>
    <row r="246" spans="1:65" s="2" customFormat="1" ht="16.5" customHeight="1">
      <c r="A246" s="35"/>
      <c r="B246" s="36"/>
      <c r="C246" s="235" t="s">
        <v>454</v>
      </c>
      <c r="D246" s="235" t="s">
        <v>416</v>
      </c>
      <c r="E246" s="236" t="s">
        <v>657</v>
      </c>
      <c r="F246" s="237" t="s">
        <v>658</v>
      </c>
      <c r="G246" s="238" t="s">
        <v>518</v>
      </c>
      <c r="H246" s="239">
        <v>11</v>
      </c>
      <c r="I246" s="240"/>
      <c r="J246" s="241">
        <f>ROUND(I246*H246,2)</f>
        <v>0</v>
      </c>
      <c r="K246" s="237" t="s">
        <v>21</v>
      </c>
      <c r="L246" s="242"/>
      <c r="M246" s="243" t="s">
        <v>21</v>
      </c>
      <c r="N246" s="244" t="s">
        <v>44</v>
      </c>
      <c r="O246" s="65"/>
      <c r="P246" s="198">
        <f>O246*H246</f>
        <v>0</v>
      </c>
      <c r="Q246" s="198">
        <v>6.0000000000000002E-5</v>
      </c>
      <c r="R246" s="198">
        <f>Q246*H246</f>
        <v>6.6E-4</v>
      </c>
      <c r="S246" s="198">
        <v>0</v>
      </c>
      <c r="T246" s="19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214</v>
      </c>
      <c r="AT246" s="200" t="s">
        <v>416</v>
      </c>
      <c r="AU246" s="200" t="s">
        <v>83</v>
      </c>
      <c r="AY246" s="18" t="s">
        <v>172</v>
      </c>
      <c r="BE246" s="201">
        <f>IF(N246="základní",J246,0)</f>
        <v>0</v>
      </c>
      <c r="BF246" s="201">
        <f>IF(N246="snížená",J246,0)</f>
        <v>0</v>
      </c>
      <c r="BG246" s="201">
        <f>IF(N246="zákl. přenesená",J246,0)</f>
        <v>0</v>
      </c>
      <c r="BH246" s="201">
        <f>IF(N246="sníž. přenesená",J246,0)</f>
        <v>0</v>
      </c>
      <c r="BI246" s="201">
        <f>IF(N246="nulová",J246,0)</f>
        <v>0</v>
      </c>
      <c r="BJ246" s="18" t="s">
        <v>81</v>
      </c>
      <c r="BK246" s="201">
        <f>ROUND(I246*H246,2)</f>
        <v>0</v>
      </c>
      <c r="BL246" s="18" t="s">
        <v>178</v>
      </c>
      <c r="BM246" s="200" t="s">
        <v>977</v>
      </c>
    </row>
    <row r="247" spans="1:65" s="2" customFormat="1" ht="24" customHeight="1">
      <c r="A247" s="35"/>
      <c r="B247" s="36"/>
      <c r="C247" s="189" t="s">
        <v>459</v>
      </c>
      <c r="D247" s="189" t="s">
        <v>174</v>
      </c>
      <c r="E247" s="190" t="s">
        <v>978</v>
      </c>
      <c r="F247" s="191" t="s">
        <v>979</v>
      </c>
      <c r="G247" s="192" t="s">
        <v>217</v>
      </c>
      <c r="H247" s="193">
        <v>1</v>
      </c>
      <c r="I247" s="194"/>
      <c r="J247" s="195">
        <f>ROUND(I247*H247,2)</f>
        <v>0</v>
      </c>
      <c r="K247" s="191" t="s">
        <v>177</v>
      </c>
      <c r="L247" s="40"/>
      <c r="M247" s="196" t="s">
        <v>21</v>
      </c>
      <c r="N247" s="197" t="s">
        <v>44</v>
      </c>
      <c r="O247" s="65"/>
      <c r="P247" s="198">
        <f>O247*H247</f>
        <v>0</v>
      </c>
      <c r="Q247" s="198">
        <v>0</v>
      </c>
      <c r="R247" s="198">
        <f>Q247*H247</f>
        <v>0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178</v>
      </c>
      <c r="AT247" s="200" t="s">
        <v>174</v>
      </c>
      <c r="AU247" s="200" t="s">
        <v>83</v>
      </c>
      <c r="AY247" s="18" t="s">
        <v>172</v>
      </c>
      <c r="BE247" s="201">
        <f>IF(N247="základní",J247,0)</f>
        <v>0</v>
      </c>
      <c r="BF247" s="201">
        <f>IF(N247="snížená",J247,0)</f>
        <v>0</v>
      </c>
      <c r="BG247" s="201">
        <f>IF(N247="zákl. přenesená",J247,0)</f>
        <v>0</v>
      </c>
      <c r="BH247" s="201">
        <f>IF(N247="sníž. přenesená",J247,0)</f>
        <v>0</v>
      </c>
      <c r="BI247" s="201">
        <f>IF(N247="nulová",J247,0)</f>
        <v>0</v>
      </c>
      <c r="BJ247" s="18" t="s">
        <v>81</v>
      </c>
      <c r="BK247" s="201">
        <f>ROUND(I247*H247,2)</f>
        <v>0</v>
      </c>
      <c r="BL247" s="18" t="s">
        <v>178</v>
      </c>
      <c r="BM247" s="200" t="s">
        <v>697</v>
      </c>
    </row>
    <row r="248" spans="1:65" s="15" customFormat="1">
      <c r="B248" s="225"/>
      <c r="C248" s="226"/>
      <c r="D248" s="204" t="s">
        <v>180</v>
      </c>
      <c r="E248" s="227" t="s">
        <v>21</v>
      </c>
      <c r="F248" s="228" t="s">
        <v>971</v>
      </c>
      <c r="G248" s="226"/>
      <c r="H248" s="227" t="s">
        <v>21</v>
      </c>
      <c r="I248" s="229"/>
      <c r="J248" s="226"/>
      <c r="K248" s="226"/>
      <c r="L248" s="230"/>
      <c r="M248" s="231"/>
      <c r="N248" s="232"/>
      <c r="O248" s="232"/>
      <c r="P248" s="232"/>
      <c r="Q248" s="232"/>
      <c r="R248" s="232"/>
      <c r="S248" s="232"/>
      <c r="T248" s="233"/>
      <c r="AT248" s="234" t="s">
        <v>180</v>
      </c>
      <c r="AU248" s="234" t="s">
        <v>83</v>
      </c>
      <c r="AV248" s="15" t="s">
        <v>81</v>
      </c>
      <c r="AW248" s="15" t="s">
        <v>34</v>
      </c>
      <c r="AX248" s="15" t="s">
        <v>73</v>
      </c>
      <c r="AY248" s="234" t="s">
        <v>172</v>
      </c>
    </row>
    <row r="249" spans="1:65" s="13" customFormat="1">
      <c r="B249" s="202"/>
      <c r="C249" s="203"/>
      <c r="D249" s="204" t="s">
        <v>180</v>
      </c>
      <c r="E249" s="205" t="s">
        <v>21</v>
      </c>
      <c r="F249" s="206" t="s">
        <v>81</v>
      </c>
      <c r="G249" s="203"/>
      <c r="H249" s="207">
        <v>1</v>
      </c>
      <c r="I249" s="208"/>
      <c r="J249" s="203"/>
      <c r="K249" s="203"/>
      <c r="L249" s="209"/>
      <c r="M249" s="210"/>
      <c r="N249" s="211"/>
      <c r="O249" s="211"/>
      <c r="P249" s="211"/>
      <c r="Q249" s="211"/>
      <c r="R249" s="211"/>
      <c r="S249" s="211"/>
      <c r="T249" s="212"/>
      <c r="AT249" s="213" t="s">
        <v>180</v>
      </c>
      <c r="AU249" s="213" t="s">
        <v>83</v>
      </c>
      <c r="AV249" s="13" t="s">
        <v>83</v>
      </c>
      <c r="AW249" s="13" t="s">
        <v>34</v>
      </c>
      <c r="AX249" s="13" t="s">
        <v>73</v>
      </c>
      <c r="AY249" s="213" t="s">
        <v>172</v>
      </c>
    </row>
    <row r="250" spans="1:65" s="14" customFormat="1">
      <c r="B250" s="214"/>
      <c r="C250" s="215"/>
      <c r="D250" s="204" t="s">
        <v>180</v>
      </c>
      <c r="E250" s="216" t="s">
        <v>21</v>
      </c>
      <c r="F250" s="217" t="s">
        <v>182</v>
      </c>
      <c r="G250" s="215"/>
      <c r="H250" s="218">
        <v>1</v>
      </c>
      <c r="I250" s="219"/>
      <c r="J250" s="215"/>
      <c r="K250" s="215"/>
      <c r="L250" s="220"/>
      <c r="M250" s="221"/>
      <c r="N250" s="222"/>
      <c r="O250" s="222"/>
      <c r="P250" s="222"/>
      <c r="Q250" s="222"/>
      <c r="R250" s="222"/>
      <c r="S250" s="222"/>
      <c r="T250" s="223"/>
      <c r="AT250" s="224" t="s">
        <v>180</v>
      </c>
      <c r="AU250" s="224" t="s">
        <v>83</v>
      </c>
      <c r="AV250" s="14" t="s">
        <v>178</v>
      </c>
      <c r="AW250" s="14" t="s">
        <v>34</v>
      </c>
      <c r="AX250" s="14" t="s">
        <v>81</v>
      </c>
      <c r="AY250" s="224" t="s">
        <v>172</v>
      </c>
    </row>
    <row r="251" spans="1:65" s="2" customFormat="1" ht="16.5" customHeight="1">
      <c r="A251" s="35"/>
      <c r="B251" s="36"/>
      <c r="C251" s="235" t="s">
        <v>466</v>
      </c>
      <c r="D251" s="235" t="s">
        <v>416</v>
      </c>
      <c r="E251" s="236" t="s">
        <v>980</v>
      </c>
      <c r="F251" s="237" t="s">
        <v>981</v>
      </c>
      <c r="G251" s="238" t="s">
        <v>518</v>
      </c>
      <c r="H251" s="239">
        <v>1</v>
      </c>
      <c r="I251" s="240"/>
      <c r="J251" s="241">
        <f>ROUND(I251*H251,2)</f>
        <v>0</v>
      </c>
      <c r="K251" s="237" t="s">
        <v>21</v>
      </c>
      <c r="L251" s="242"/>
      <c r="M251" s="243" t="s">
        <v>21</v>
      </c>
      <c r="N251" s="244" t="s">
        <v>44</v>
      </c>
      <c r="O251" s="65"/>
      <c r="P251" s="198">
        <f>O251*H251</f>
        <v>0</v>
      </c>
      <c r="Q251" s="198">
        <v>6.9999999999999994E-5</v>
      </c>
      <c r="R251" s="198">
        <f>Q251*H251</f>
        <v>6.9999999999999994E-5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214</v>
      </c>
      <c r="AT251" s="200" t="s">
        <v>416</v>
      </c>
      <c r="AU251" s="200" t="s">
        <v>83</v>
      </c>
      <c r="AY251" s="18" t="s">
        <v>172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81</v>
      </c>
      <c r="BK251" s="201">
        <f>ROUND(I251*H251,2)</f>
        <v>0</v>
      </c>
      <c r="BL251" s="18" t="s">
        <v>178</v>
      </c>
      <c r="BM251" s="200" t="s">
        <v>701</v>
      </c>
    </row>
    <row r="252" spans="1:65" s="2" customFormat="1" ht="24" customHeight="1">
      <c r="A252" s="35"/>
      <c r="B252" s="36"/>
      <c r="C252" s="189" t="s">
        <v>472</v>
      </c>
      <c r="D252" s="189" t="s">
        <v>174</v>
      </c>
      <c r="E252" s="190" t="s">
        <v>661</v>
      </c>
      <c r="F252" s="191" t="s">
        <v>662</v>
      </c>
      <c r="G252" s="192" t="s">
        <v>217</v>
      </c>
      <c r="H252" s="193">
        <v>14</v>
      </c>
      <c r="I252" s="194"/>
      <c r="J252" s="195">
        <f>ROUND(I252*H252,2)</f>
        <v>0</v>
      </c>
      <c r="K252" s="191" t="s">
        <v>177</v>
      </c>
      <c r="L252" s="40"/>
      <c r="M252" s="196" t="s">
        <v>21</v>
      </c>
      <c r="N252" s="197" t="s">
        <v>44</v>
      </c>
      <c r="O252" s="65"/>
      <c r="P252" s="198">
        <f>O252*H252</f>
        <v>0</v>
      </c>
      <c r="Q252" s="198">
        <v>0</v>
      </c>
      <c r="R252" s="198">
        <f>Q252*H252</f>
        <v>0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178</v>
      </c>
      <c r="AT252" s="200" t="s">
        <v>174</v>
      </c>
      <c r="AU252" s="200" t="s">
        <v>83</v>
      </c>
      <c r="AY252" s="18" t="s">
        <v>172</v>
      </c>
      <c r="BE252" s="201">
        <f>IF(N252="základní",J252,0)</f>
        <v>0</v>
      </c>
      <c r="BF252" s="201">
        <f>IF(N252="snížená",J252,0)</f>
        <v>0</v>
      </c>
      <c r="BG252" s="201">
        <f>IF(N252="zákl. přenesená",J252,0)</f>
        <v>0</v>
      </c>
      <c r="BH252" s="201">
        <f>IF(N252="sníž. přenesená",J252,0)</f>
        <v>0</v>
      </c>
      <c r="BI252" s="201">
        <f>IF(N252="nulová",J252,0)</f>
        <v>0</v>
      </c>
      <c r="BJ252" s="18" t="s">
        <v>81</v>
      </c>
      <c r="BK252" s="201">
        <f>ROUND(I252*H252,2)</f>
        <v>0</v>
      </c>
      <c r="BL252" s="18" t="s">
        <v>178</v>
      </c>
      <c r="BM252" s="200" t="s">
        <v>663</v>
      </c>
    </row>
    <row r="253" spans="1:65" s="15" customFormat="1">
      <c r="B253" s="225"/>
      <c r="C253" s="226"/>
      <c r="D253" s="204" t="s">
        <v>180</v>
      </c>
      <c r="E253" s="227" t="s">
        <v>21</v>
      </c>
      <c r="F253" s="228" t="s">
        <v>971</v>
      </c>
      <c r="G253" s="226"/>
      <c r="H253" s="227" t="s">
        <v>21</v>
      </c>
      <c r="I253" s="229"/>
      <c r="J253" s="226"/>
      <c r="K253" s="226"/>
      <c r="L253" s="230"/>
      <c r="M253" s="231"/>
      <c r="N253" s="232"/>
      <c r="O253" s="232"/>
      <c r="P253" s="232"/>
      <c r="Q253" s="232"/>
      <c r="R253" s="232"/>
      <c r="S253" s="232"/>
      <c r="T253" s="233"/>
      <c r="AT253" s="234" t="s">
        <v>180</v>
      </c>
      <c r="AU253" s="234" t="s">
        <v>83</v>
      </c>
      <c r="AV253" s="15" t="s">
        <v>81</v>
      </c>
      <c r="AW253" s="15" t="s">
        <v>34</v>
      </c>
      <c r="AX253" s="15" t="s">
        <v>73</v>
      </c>
      <c r="AY253" s="234" t="s">
        <v>172</v>
      </c>
    </row>
    <row r="254" spans="1:65" s="13" customFormat="1">
      <c r="B254" s="202"/>
      <c r="C254" s="203"/>
      <c r="D254" s="204" t="s">
        <v>180</v>
      </c>
      <c r="E254" s="205" t="s">
        <v>21</v>
      </c>
      <c r="F254" s="206" t="s">
        <v>982</v>
      </c>
      <c r="G254" s="203"/>
      <c r="H254" s="207">
        <v>14</v>
      </c>
      <c r="I254" s="208"/>
      <c r="J254" s="203"/>
      <c r="K254" s="203"/>
      <c r="L254" s="209"/>
      <c r="M254" s="210"/>
      <c r="N254" s="211"/>
      <c r="O254" s="211"/>
      <c r="P254" s="211"/>
      <c r="Q254" s="211"/>
      <c r="R254" s="211"/>
      <c r="S254" s="211"/>
      <c r="T254" s="212"/>
      <c r="AT254" s="213" t="s">
        <v>180</v>
      </c>
      <c r="AU254" s="213" t="s">
        <v>83</v>
      </c>
      <c r="AV254" s="13" t="s">
        <v>83</v>
      </c>
      <c r="AW254" s="13" t="s">
        <v>34</v>
      </c>
      <c r="AX254" s="13" t="s">
        <v>73</v>
      </c>
      <c r="AY254" s="213" t="s">
        <v>172</v>
      </c>
    </row>
    <row r="255" spans="1:65" s="14" customFormat="1">
      <c r="B255" s="214"/>
      <c r="C255" s="215"/>
      <c r="D255" s="204" t="s">
        <v>180</v>
      </c>
      <c r="E255" s="216" t="s">
        <v>21</v>
      </c>
      <c r="F255" s="217" t="s">
        <v>182</v>
      </c>
      <c r="G255" s="215"/>
      <c r="H255" s="218">
        <v>14</v>
      </c>
      <c r="I255" s="219"/>
      <c r="J255" s="215"/>
      <c r="K255" s="215"/>
      <c r="L255" s="220"/>
      <c r="M255" s="221"/>
      <c r="N255" s="222"/>
      <c r="O255" s="222"/>
      <c r="P255" s="222"/>
      <c r="Q255" s="222"/>
      <c r="R255" s="222"/>
      <c r="S255" s="222"/>
      <c r="T255" s="223"/>
      <c r="AT255" s="224" t="s">
        <v>180</v>
      </c>
      <c r="AU255" s="224" t="s">
        <v>83</v>
      </c>
      <c r="AV255" s="14" t="s">
        <v>178</v>
      </c>
      <c r="AW255" s="14" t="s">
        <v>34</v>
      </c>
      <c r="AX255" s="14" t="s">
        <v>81</v>
      </c>
      <c r="AY255" s="224" t="s">
        <v>172</v>
      </c>
    </row>
    <row r="256" spans="1:65" s="2" customFormat="1" ht="16.5" customHeight="1">
      <c r="A256" s="35"/>
      <c r="B256" s="36"/>
      <c r="C256" s="235" t="s">
        <v>477</v>
      </c>
      <c r="D256" s="235" t="s">
        <v>416</v>
      </c>
      <c r="E256" s="236" t="s">
        <v>666</v>
      </c>
      <c r="F256" s="237" t="s">
        <v>667</v>
      </c>
      <c r="G256" s="238" t="s">
        <v>518</v>
      </c>
      <c r="H256" s="239">
        <v>10</v>
      </c>
      <c r="I256" s="240"/>
      <c r="J256" s="241">
        <f>ROUND(I256*H256,2)</f>
        <v>0</v>
      </c>
      <c r="K256" s="237" t="s">
        <v>21</v>
      </c>
      <c r="L256" s="242"/>
      <c r="M256" s="243" t="s">
        <v>21</v>
      </c>
      <c r="N256" s="244" t="s">
        <v>44</v>
      </c>
      <c r="O256" s="65"/>
      <c r="P256" s="198">
        <f>O256*H256</f>
        <v>0</v>
      </c>
      <c r="Q256" s="198">
        <v>2.3000000000000001E-4</v>
      </c>
      <c r="R256" s="198">
        <f>Q256*H256</f>
        <v>2.3E-3</v>
      </c>
      <c r="S256" s="198">
        <v>0</v>
      </c>
      <c r="T256" s="19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214</v>
      </c>
      <c r="AT256" s="200" t="s">
        <v>416</v>
      </c>
      <c r="AU256" s="200" t="s">
        <v>83</v>
      </c>
      <c r="AY256" s="18" t="s">
        <v>172</v>
      </c>
      <c r="BE256" s="201">
        <f>IF(N256="základní",J256,0)</f>
        <v>0</v>
      </c>
      <c r="BF256" s="201">
        <f>IF(N256="snížená",J256,0)</f>
        <v>0</v>
      </c>
      <c r="BG256" s="201">
        <f>IF(N256="zákl. přenesená",J256,0)</f>
        <v>0</v>
      </c>
      <c r="BH256" s="201">
        <f>IF(N256="sníž. přenesená",J256,0)</f>
        <v>0</v>
      </c>
      <c r="BI256" s="201">
        <f>IF(N256="nulová",J256,0)</f>
        <v>0</v>
      </c>
      <c r="BJ256" s="18" t="s">
        <v>81</v>
      </c>
      <c r="BK256" s="201">
        <f>ROUND(I256*H256,2)</f>
        <v>0</v>
      </c>
      <c r="BL256" s="18" t="s">
        <v>178</v>
      </c>
      <c r="BM256" s="200" t="s">
        <v>668</v>
      </c>
    </row>
    <row r="257" spans="1:65" s="2" customFormat="1" ht="16.5" customHeight="1">
      <c r="A257" s="35"/>
      <c r="B257" s="36"/>
      <c r="C257" s="235" t="s">
        <v>484</v>
      </c>
      <c r="D257" s="235" t="s">
        <v>416</v>
      </c>
      <c r="E257" s="236" t="s">
        <v>670</v>
      </c>
      <c r="F257" s="237" t="s">
        <v>671</v>
      </c>
      <c r="G257" s="238" t="s">
        <v>518</v>
      </c>
      <c r="H257" s="239">
        <v>4</v>
      </c>
      <c r="I257" s="240"/>
      <c r="J257" s="241">
        <f>ROUND(I257*H257,2)</f>
        <v>0</v>
      </c>
      <c r="K257" s="237" t="s">
        <v>21</v>
      </c>
      <c r="L257" s="242"/>
      <c r="M257" s="243" t="s">
        <v>21</v>
      </c>
      <c r="N257" s="244" t="s">
        <v>44</v>
      </c>
      <c r="O257" s="65"/>
      <c r="P257" s="198">
        <f>O257*H257</f>
        <v>0</v>
      </c>
      <c r="Q257" s="198">
        <v>2.1000000000000001E-4</v>
      </c>
      <c r="R257" s="198">
        <f>Q257*H257</f>
        <v>8.4000000000000003E-4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214</v>
      </c>
      <c r="AT257" s="200" t="s">
        <v>416</v>
      </c>
      <c r="AU257" s="200" t="s">
        <v>83</v>
      </c>
      <c r="AY257" s="18" t="s">
        <v>172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18" t="s">
        <v>81</v>
      </c>
      <c r="BK257" s="201">
        <f>ROUND(I257*H257,2)</f>
        <v>0</v>
      </c>
      <c r="BL257" s="18" t="s">
        <v>178</v>
      </c>
      <c r="BM257" s="200" t="s">
        <v>672</v>
      </c>
    </row>
    <row r="258" spans="1:65" s="2" customFormat="1" ht="24" customHeight="1">
      <c r="A258" s="35"/>
      <c r="B258" s="36"/>
      <c r="C258" s="189" t="s">
        <v>490</v>
      </c>
      <c r="D258" s="189" t="s">
        <v>174</v>
      </c>
      <c r="E258" s="190" t="s">
        <v>674</v>
      </c>
      <c r="F258" s="191" t="s">
        <v>675</v>
      </c>
      <c r="G258" s="192" t="s">
        <v>217</v>
      </c>
      <c r="H258" s="193">
        <v>3</v>
      </c>
      <c r="I258" s="194"/>
      <c r="J258" s="195">
        <f>ROUND(I258*H258,2)</f>
        <v>0</v>
      </c>
      <c r="K258" s="191" t="s">
        <v>177</v>
      </c>
      <c r="L258" s="40"/>
      <c r="M258" s="196" t="s">
        <v>21</v>
      </c>
      <c r="N258" s="197" t="s">
        <v>44</v>
      </c>
      <c r="O258" s="65"/>
      <c r="P258" s="198">
        <f>O258*H258</f>
        <v>0</v>
      </c>
      <c r="Q258" s="198">
        <v>0</v>
      </c>
      <c r="R258" s="198">
        <f>Q258*H258</f>
        <v>0</v>
      </c>
      <c r="S258" s="198">
        <v>0</v>
      </c>
      <c r="T258" s="19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178</v>
      </c>
      <c r="AT258" s="200" t="s">
        <v>174</v>
      </c>
      <c r="AU258" s="200" t="s">
        <v>83</v>
      </c>
      <c r="AY258" s="18" t="s">
        <v>172</v>
      </c>
      <c r="BE258" s="201">
        <f>IF(N258="základní",J258,0)</f>
        <v>0</v>
      </c>
      <c r="BF258" s="201">
        <f>IF(N258="snížená",J258,0)</f>
        <v>0</v>
      </c>
      <c r="BG258" s="201">
        <f>IF(N258="zákl. přenesená",J258,0)</f>
        <v>0</v>
      </c>
      <c r="BH258" s="201">
        <f>IF(N258="sníž. přenesená",J258,0)</f>
        <v>0</v>
      </c>
      <c r="BI258" s="201">
        <f>IF(N258="nulová",J258,0)</f>
        <v>0</v>
      </c>
      <c r="BJ258" s="18" t="s">
        <v>81</v>
      </c>
      <c r="BK258" s="201">
        <f>ROUND(I258*H258,2)</f>
        <v>0</v>
      </c>
      <c r="BL258" s="18" t="s">
        <v>178</v>
      </c>
      <c r="BM258" s="200" t="s">
        <v>676</v>
      </c>
    </row>
    <row r="259" spans="1:65" s="15" customFormat="1">
      <c r="B259" s="225"/>
      <c r="C259" s="226"/>
      <c r="D259" s="204" t="s">
        <v>180</v>
      </c>
      <c r="E259" s="227" t="s">
        <v>21</v>
      </c>
      <c r="F259" s="228" t="s">
        <v>971</v>
      </c>
      <c r="G259" s="226"/>
      <c r="H259" s="227" t="s">
        <v>21</v>
      </c>
      <c r="I259" s="229"/>
      <c r="J259" s="226"/>
      <c r="K259" s="226"/>
      <c r="L259" s="230"/>
      <c r="M259" s="231"/>
      <c r="N259" s="232"/>
      <c r="O259" s="232"/>
      <c r="P259" s="232"/>
      <c r="Q259" s="232"/>
      <c r="R259" s="232"/>
      <c r="S259" s="232"/>
      <c r="T259" s="233"/>
      <c r="AT259" s="234" t="s">
        <v>180</v>
      </c>
      <c r="AU259" s="234" t="s">
        <v>83</v>
      </c>
      <c r="AV259" s="15" t="s">
        <v>81</v>
      </c>
      <c r="AW259" s="15" t="s">
        <v>34</v>
      </c>
      <c r="AX259" s="15" t="s">
        <v>73</v>
      </c>
      <c r="AY259" s="234" t="s">
        <v>172</v>
      </c>
    </row>
    <row r="260" spans="1:65" s="13" customFormat="1">
      <c r="B260" s="202"/>
      <c r="C260" s="203"/>
      <c r="D260" s="204" t="s">
        <v>180</v>
      </c>
      <c r="E260" s="205" t="s">
        <v>21</v>
      </c>
      <c r="F260" s="206" t="s">
        <v>983</v>
      </c>
      <c r="G260" s="203"/>
      <c r="H260" s="207">
        <v>3</v>
      </c>
      <c r="I260" s="208"/>
      <c r="J260" s="203"/>
      <c r="K260" s="203"/>
      <c r="L260" s="209"/>
      <c r="M260" s="210"/>
      <c r="N260" s="211"/>
      <c r="O260" s="211"/>
      <c r="P260" s="211"/>
      <c r="Q260" s="211"/>
      <c r="R260" s="211"/>
      <c r="S260" s="211"/>
      <c r="T260" s="212"/>
      <c r="AT260" s="213" t="s">
        <v>180</v>
      </c>
      <c r="AU260" s="213" t="s">
        <v>83</v>
      </c>
      <c r="AV260" s="13" t="s">
        <v>83</v>
      </c>
      <c r="AW260" s="13" t="s">
        <v>34</v>
      </c>
      <c r="AX260" s="13" t="s">
        <v>73</v>
      </c>
      <c r="AY260" s="213" t="s">
        <v>172</v>
      </c>
    </row>
    <row r="261" spans="1:65" s="14" customFormat="1">
      <c r="B261" s="214"/>
      <c r="C261" s="215"/>
      <c r="D261" s="204" t="s">
        <v>180</v>
      </c>
      <c r="E261" s="216" t="s">
        <v>21</v>
      </c>
      <c r="F261" s="217" t="s">
        <v>182</v>
      </c>
      <c r="G261" s="215"/>
      <c r="H261" s="218">
        <v>3</v>
      </c>
      <c r="I261" s="219"/>
      <c r="J261" s="215"/>
      <c r="K261" s="215"/>
      <c r="L261" s="220"/>
      <c r="M261" s="221"/>
      <c r="N261" s="222"/>
      <c r="O261" s="222"/>
      <c r="P261" s="222"/>
      <c r="Q261" s="222"/>
      <c r="R261" s="222"/>
      <c r="S261" s="222"/>
      <c r="T261" s="223"/>
      <c r="AT261" s="224" t="s">
        <v>180</v>
      </c>
      <c r="AU261" s="224" t="s">
        <v>83</v>
      </c>
      <c r="AV261" s="14" t="s">
        <v>178</v>
      </c>
      <c r="AW261" s="14" t="s">
        <v>34</v>
      </c>
      <c r="AX261" s="14" t="s">
        <v>81</v>
      </c>
      <c r="AY261" s="224" t="s">
        <v>172</v>
      </c>
    </row>
    <row r="262" spans="1:65" s="2" customFormat="1" ht="16.5" customHeight="1">
      <c r="A262" s="35"/>
      <c r="B262" s="36"/>
      <c r="C262" s="235" t="s">
        <v>495</v>
      </c>
      <c r="D262" s="235" t="s">
        <v>416</v>
      </c>
      <c r="E262" s="236" t="s">
        <v>687</v>
      </c>
      <c r="F262" s="237" t="s">
        <v>688</v>
      </c>
      <c r="G262" s="238" t="s">
        <v>518</v>
      </c>
      <c r="H262" s="239">
        <v>2</v>
      </c>
      <c r="I262" s="240"/>
      <c r="J262" s="241">
        <f>ROUND(I262*H262,2)</f>
        <v>0</v>
      </c>
      <c r="K262" s="237" t="s">
        <v>21</v>
      </c>
      <c r="L262" s="242"/>
      <c r="M262" s="243" t="s">
        <v>21</v>
      </c>
      <c r="N262" s="244" t="s">
        <v>44</v>
      </c>
      <c r="O262" s="65"/>
      <c r="P262" s="198">
        <f>O262*H262</f>
        <v>0</v>
      </c>
      <c r="Q262" s="198">
        <v>0</v>
      </c>
      <c r="R262" s="198">
        <f>Q262*H262</f>
        <v>0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214</v>
      </c>
      <c r="AT262" s="200" t="s">
        <v>416</v>
      </c>
      <c r="AU262" s="200" t="s">
        <v>83</v>
      </c>
      <c r="AY262" s="18" t="s">
        <v>172</v>
      </c>
      <c r="BE262" s="201">
        <f>IF(N262="základní",J262,0)</f>
        <v>0</v>
      </c>
      <c r="BF262" s="201">
        <f>IF(N262="snížená",J262,0)</f>
        <v>0</v>
      </c>
      <c r="BG262" s="201">
        <f>IF(N262="zákl. přenesená",J262,0)</f>
        <v>0</v>
      </c>
      <c r="BH262" s="201">
        <f>IF(N262="sníž. přenesená",J262,0)</f>
        <v>0</v>
      </c>
      <c r="BI262" s="201">
        <f>IF(N262="nulová",J262,0)</f>
        <v>0</v>
      </c>
      <c r="BJ262" s="18" t="s">
        <v>81</v>
      </c>
      <c r="BK262" s="201">
        <f>ROUND(I262*H262,2)</f>
        <v>0</v>
      </c>
      <c r="BL262" s="18" t="s">
        <v>178</v>
      </c>
      <c r="BM262" s="200" t="s">
        <v>689</v>
      </c>
    </row>
    <row r="263" spans="1:65" s="2" customFormat="1" ht="16.5" customHeight="1">
      <c r="A263" s="35"/>
      <c r="B263" s="36"/>
      <c r="C263" s="235" t="s">
        <v>500</v>
      </c>
      <c r="D263" s="235" t="s">
        <v>416</v>
      </c>
      <c r="E263" s="236" t="s">
        <v>691</v>
      </c>
      <c r="F263" s="237" t="s">
        <v>692</v>
      </c>
      <c r="G263" s="238" t="s">
        <v>518</v>
      </c>
      <c r="H263" s="239">
        <v>1</v>
      </c>
      <c r="I263" s="240"/>
      <c r="J263" s="241">
        <f>ROUND(I263*H263,2)</f>
        <v>0</v>
      </c>
      <c r="K263" s="237" t="s">
        <v>21</v>
      </c>
      <c r="L263" s="242"/>
      <c r="M263" s="243" t="s">
        <v>21</v>
      </c>
      <c r="N263" s="244" t="s">
        <v>44</v>
      </c>
      <c r="O263" s="65"/>
      <c r="P263" s="198">
        <f>O263*H263</f>
        <v>0</v>
      </c>
      <c r="Q263" s="198">
        <v>0</v>
      </c>
      <c r="R263" s="198">
        <f>Q263*H263</f>
        <v>0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214</v>
      </c>
      <c r="AT263" s="200" t="s">
        <v>416</v>
      </c>
      <c r="AU263" s="200" t="s">
        <v>83</v>
      </c>
      <c r="AY263" s="18" t="s">
        <v>172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81</v>
      </c>
      <c r="BK263" s="201">
        <f>ROUND(I263*H263,2)</f>
        <v>0</v>
      </c>
      <c r="BL263" s="18" t="s">
        <v>178</v>
      </c>
      <c r="BM263" s="200" t="s">
        <v>693</v>
      </c>
    </row>
    <row r="264" spans="1:65" s="2" customFormat="1" ht="24" customHeight="1">
      <c r="A264" s="35"/>
      <c r="B264" s="36"/>
      <c r="C264" s="189" t="s">
        <v>506</v>
      </c>
      <c r="D264" s="189" t="s">
        <v>174</v>
      </c>
      <c r="E264" s="190" t="s">
        <v>703</v>
      </c>
      <c r="F264" s="191" t="s">
        <v>704</v>
      </c>
      <c r="G264" s="192" t="s">
        <v>217</v>
      </c>
      <c r="H264" s="193">
        <v>11</v>
      </c>
      <c r="I264" s="194"/>
      <c r="J264" s="195">
        <f>ROUND(I264*H264,2)</f>
        <v>0</v>
      </c>
      <c r="K264" s="191" t="s">
        <v>177</v>
      </c>
      <c r="L264" s="40"/>
      <c r="M264" s="196" t="s">
        <v>21</v>
      </c>
      <c r="N264" s="197" t="s">
        <v>44</v>
      </c>
      <c r="O264" s="65"/>
      <c r="P264" s="198">
        <f>O264*H264</f>
        <v>0</v>
      </c>
      <c r="Q264" s="198">
        <v>0</v>
      </c>
      <c r="R264" s="198">
        <f>Q264*H264</f>
        <v>0</v>
      </c>
      <c r="S264" s="198">
        <v>0</v>
      </c>
      <c r="T264" s="19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0" t="s">
        <v>178</v>
      </c>
      <c r="AT264" s="200" t="s">
        <v>174</v>
      </c>
      <c r="AU264" s="200" t="s">
        <v>83</v>
      </c>
      <c r="AY264" s="18" t="s">
        <v>172</v>
      </c>
      <c r="BE264" s="201">
        <f>IF(N264="základní",J264,0)</f>
        <v>0</v>
      </c>
      <c r="BF264" s="201">
        <f>IF(N264="snížená",J264,0)</f>
        <v>0</v>
      </c>
      <c r="BG264" s="201">
        <f>IF(N264="zákl. přenesená",J264,0)</f>
        <v>0</v>
      </c>
      <c r="BH264" s="201">
        <f>IF(N264="sníž. přenesená",J264,0)</f>
        <v>0</v>
      </c>
      <c r="BI264" s="201">
        <f>IF(N264="nulová",J264,0)</f>
        <v>0</v>
      </c>
      <c r="BJ264" s="18" t="s">
        <v>81</v>
      </c>
      <c r="BK264" s="201">
        <f>ROUND(I264*H264,2)</f>
        <v>0</v>
      </c>
      <c r="BL264" s="18" t="s">
        <v>178</v>
      </c>
      <c r="BM264" s="200" t="s">
        <v>705</v>
      </c>
    </row>
    <row r="265" spans="1:65" s="15" customFormat="1">
      <c r="B265" s="225"/>
      <c r="C265" s="226"/>
      <c r="D265" s="204" t="s">
        <v>180</v>
      </c>
      <c r="E265" s="227" t="s">
        <v>21</v>
      </c>
      <c r="F265" s="228" t="s">
        <v>971</v>
      </c>
      <c r="G265" s="226"/>
      <c r="H265" s="227" t="s">
        <v>21</v>
      </c>
      <c r="I265" s="229"/>
      <c r="J265" s="226"/>
      <c r="K265" s="226"/>
      <c r="L265" s="230"/>
      <c r="M265" s="231"/>
      <c r="N265" s="232"/>
      <c r="O265" s="232"/>
      <c r="P265" s="232"/>
      <c r="Q265" s="232"/>
      <c r="R265" s="232"/>
      <c r="S265" s="232"/>
      <c r="T265" s="233"/>
      <c r="AT265" s="234" t="s">
        <v>180</v>
      </c>
      <c r="AU265" s="234" t="s">
        <v>83</v>
      </c>
      <c r="AV265" s="15" t="s">
        <v>81</v>
      </c>
      <c r="AW265" s="15" t="s">
        <v>34</v>
      </c>
      <c r="AX265" s="15" t="s">
        <v>73</v>
      </c>
      <c r="AY265" s="234" t="s">
        <v>172</v>
      </c>
    </row>
    <row r="266" spans="1:65" s="13" customFormat="1">
      <c r="B266" s="202"/>
      <c r="C266" s="203"/>
      <c r="D266" s="204" t="s">
        <v>180</v>
      </c>
      <c r="E266" s="205" t="s">
        <v>21</v>
      </c>
      <c r="F266" s="206" t="s">
        <v>227</v>
      </c>
      <c r="G266" s="203"/>
      <c r="H266" s="207">
        <v>11</v>
      </c>
      <c r="I266" s="208"/>
      <c r="J266" s="203"/>
      <c r="K266" s="203"/>
      <c r="L266" s="209"/>
      <c r="M266" s="210"/>
      <c r="N266" s="211"/>
      <c r="O266" s="211"/>
      <c r="P266" s="211"/>
      <c r="Q266" s="211"/>
      <c r="R266" s="211"/>
      <c r="S266" s="211"/>
      <c r="T266" s="212"/>
      <c r="AT266" s="213" t="s">
        <v>180</v>
      </c>
      <c r="AU266" s="213" t="s">
        <v>83</v>
      </c>
      <c r="AV266" s="13" t="s">
        <v>83</v>
      </c>
      <c r="AW266" s="13" t="s">
        <v>34</v>
      </c>
      <c r="AX266" s="13" t="s">
        <v>73</v>
      </c>
      <c r="AY266" s="213" t="s">
        <v>172</v>
      </c>
    </row>
    <row r="267" spans="1:65" s="14" customFormat="1">
      <c r="B267" s="214"/>
      <c r="C267" s="215"/>
      <c r="D267" s="204" t="s">
        <v>180</v>
      </c>
      <c r="E267" s="216" t="s">
        <v>21</v>
      </c>
      <c r="F267" s="217" t="s">
        <v>182</v>
      </c>
      <c r="G267" s="215"/>
      <c r="H267" s="218">
        <v>11</v>
      </c>
      <c r="I267" s="219"/>
      <c r="J267" s="215"/>
      <c r="K267" s="215"/>
      <c r="L267" s="220"/>
      <c r="M267" s="221"/>
      <c r="N267" s="222"/>
      <c r="O267" s="222"/>
      <c r="P267" s="222"/>
      <c r="Q267" s="222"/>
      <c r="R267" s="222"/>
      <c r="S267" s="222"/>
      <c r="T267" s="223"/>
      <c r="AT267" s="224" t="s">
        <v>180</v>
      </c>
      <c r="AU267" s="224" t="s">
        <v>83</v>
      </c>
      <c r="AV267" s="14" t="s">
        <v>178</v>
      </c>
      <c r="AW267" s="14" t="s">
        <v>34</v>
      </c>
      <c r="AX267" s="14" t="s">
        <v>81</v>
      </c>
      <c r="AY267" s="224" t="s">
        <v>172</v>
      </c>
    </row>
    <row r="268" spans="1:65" s="2" customFormat="1" ht="16.5" customHeight="1">
      <c r="A268" s="35"/>
      <c r="B268" s="36"/>
      <c r="C268" s="235" t="s">
        <v>511</v>
      </c>
      <c r="D268" s="235" t="s">
        <v>416</v>
      </c>
      <c r="E268" s="236" t="s">
        <v>707</v>
      </c>
      <c r="F268" s="237" t="s">
        <v>708</v>
      </c>
      <c r="G268" s="238" t="s">
        <v>709</v>
      </c>
      <c r="H268" s="239">
        <v>11</v>
      </c>
      <c r="I268" s="240"/>
      <c r="J268" s="241">
        <f>ROUND(I268*H268,2)</f>
        <v>0</v>
      </c>
      <c r="K268" s="237" t="s">
        <v>21</v>
      </c>
      <c r="L268" s="242"/>
      <c r="M268" s="243" t="s">
        <v>21</v>
      </c>
      <c r="N268" s="244" t="s">
        <v>44</v>
      </c>
      <c r="O268" s="65"/>
      <c r="P268" s="198">
        <f>O268*H268</f>
        <v>0</v>
      </c>
      <c r="Q268" s="198">
        <v>9.7999999999999997E-4</v>
      </c>
      <c r="R268" s="198">
        <f>Q268*H268</f>
        <v>1.078E-2</v>
      </c>
      <c r="S268" s="198">
        <v>0</v>
      </c>
      <c r="T268" s="19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214</v>
      </c>
      <c r="AT268" s="200" t="s">
        <v>416</v>
      </c>
      <c r="AU268" s="200" t="s">
        <v>83</v>
      </c>
      <c r="AY268" s="18" t="s">
        <v>172</v>
      </c>
      <c r="BE268" s="201">
        <f>IF(N268="základní",J268,0)</f>
        <v>0</v>
      </c>
      <c r="BF268" s="201">
        <f>IF(N268="snížená",J268,0)</f>
        <v>0</v>
      </c>
      <c r="BG268" s="201">
        <f>IF(N268="zákl. přenesená",J268,0)</f>
        <v>0</v>
      </c>
      <c r="BH268" s="201">
        <f>IF(N268="sníž. přenesená",J268,0)</f>
        <v>0</v>
      </c>
      <c r="BI268" s="201">
        <f>IF(N268="nulová",J268,0)</f>
        <v>0</v>
      </c>
      <c r="BJ268" s="18" t="s">
        <v>81</v>
      </c>
      <c r="BK268" s="201">
        <f>ROUND(I268*H268,2)</f>
        <v>0</v>
      </c>
      <c r="BL268" s="18" t="s">
        <v>178</v>
      </c>
      <c r="BM268" s="200" t="s">
        <v>710</v>
      </c>
    </row>
    <row r="269" spans="1:65" s="2" customFormat="1" ht="16.5" customHeight="1">
      <c r="A269" s="35"/>
      <c r="B269" s="36"/>
      <c r="C269" s="235" t="s">
        <v>515</v>
      </c>
      <c r="D269" s="235" t="s">
        <v>416</v>
      </c>
      <c r="E269" s="236" t="s">
        <v>712</v>
      </c>
      <c r="F269" s="237" t="s">
        <v>713</v>
      </c>
      <c r="G269" s="238" t="s">
        <v>217</v>
      </c>
      <c r="H269" s="239">
        <v>11</v>
      </c>
      <c r="I269" s="240"/>
      <c r="J269" s="241">
        <f>ROUND(I269*H269,2)</f>
        <v>0</v>
      </c>
      <c r="K269" s="237" t="s">
        <v>21</v>
      </c>
      <c r="L269" s="242"/>
      <c r="M269" s="243" t="s">
        <v>21</v>
      </c>
      <c r="N269" s="244" t="s">
        <v>44</v>
      </c>
      <c r="O269" s="65"/>
      <c r="P269" s="198">
        <f>O269*H269</f>
        <v>0</v>
      </c>
      <c r="Q269" s="198">
        <v>3.5999999999999999E-3</v>
      </c>
      <c r="R269" s="198">
        <f>Q269*H269</f>
        <v>3.9599999999999996E-2</v>
      </c>
      <c r="S269" s="198">
        <v>0</v>
      </c>
      <c r="T269" s="199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214</v>
      </c>
      <c r="AT269" s="200" t="s">
        <v>416</v>
      </c>
      <c r="AU269" s="200" t="s">
        <v>83</v>
      </c>
      <c r="AY269" s="18" t="s">
        <v>172</v>
      </c>
      <c r="BE269" s="201">
        <f>IF(N269="základní",J269,0)</f>
        <v>0</v>
      </c>
      <c r="BF269" s="201">
        <f>IF(N269="snížená",J269,0)</f>
        <v>0</v>
      </c>
      <c r="BG269" s="201">
        <f>IF(N269="zákl. přenesená",J269,0)</f>
        <v>0</v>
      </c>
      <c r="BH269" s="201">
        <f>IF(N269="sníž. přenesená",J269,0)</f>
        <v>0</v>
      </c>
      <c r="BI269" s="201">
        <f>IF(N269="nulová",J269,0)</f>
        <v>0</v>
      </c>
      <c r="BJ269" s="18" t="s">
        <v>81</v>
      </c>
      <c r="BK269" s="201">
        <f>ROUND(I269*H269,2)</f>
        <v>0</v>
      </c>
      <c r="BL269" s="18" t="s">
        <v>178</v>
      </c>
      <c r="BM269" s="200" t="s">
        <v>714</v>
      </c>
    </row>
    <row r="270" spans="1:65" s="2" customFormat="1" ht="16.5" customHeight="1">
      <c r="A270" s="35"/>
      <c r="B270" s="36"/>
      <c r="C270" s="189" t="s">
        <v>520</v>
      </c>
      <c r="D270" s="189" t="s">
        <v>174</v>
      </c>
      <c r="E270" s="190" t="s">
        <v>716</v>
      </c>
      <c r="F270" s="191" t="s">
        <v>717</v>
      </c>
      <c r="G270" s="192" t="s">
        <v>217</v>
      </c>
      <c r="H270" s="193">
        <v>11</v>
      </c>
      <c r="I270" s="194"/>
      <c r="J270" s="195">
        <f>ROUND(I270*H270,2)</f>
        <v>0</v>
      </c>
      <c r="K270" s="191" t="s">
        <v>177</v>
      </c>
      <c r="L270" s="40"/>
      <c r="M270" s="196" t="s">
        <v>21</v>
      </c>
      <c r="N270" s="197" t="s">
        <v>44</v>
      </c>
      <c r="O270" s="65"/>
      <c r="P270" s="198">
        <f>O270*H270</f>
        <v>0</v>
      </c>
      <c r="Q270" s="198">
        <v>2.4000000000000001E-4</v>
      </c>
      <c r="R270" s="198">
        <f>Q270*H270</f>
        <v>2.64E-3</v>
      </c>
      <c r="S270" s="198">
        <v>0</v>
      </c>
      <c r="T270" s="199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0" t="s">
        <v>178</v>
      </c>
      <c r="AT270" s="200" t="s">
        <v>174</v>
      </c>
      <c r="AU270" s="200" t="s">
        <v>83</v>
      </c>
      <c r="AY270" s="18" t="s">
        <v>172</v>
      </c>
      <c r="BE270" s="201">
        <f>IF(N270="základní",J270,0)</f>
        <v>0</v>
      </c>
      <c r="BF270" s="201">
        <f>IF(N270="snížená",J270,0)</f>
        <v>0</v>
      </c>
      <c r="BG270" s="201">
        <f>IF(N270="zákl. přenesená",J270,0)</f>
        <v>0</v>
      </c>
      <c r="BH270" s="201">
        <f>IF(N270="sníž. přenesená",J270,0)</f>
        <v>0</v>
      </c>
      <c r="BI270" s="201">
        <f>IF(N270="nulová",J270,0)</f>
        <v>0</v>
      </c>
      <c r="BJ270" s="18" t="s">
        <v>81</v>
      </c>
      <c r="BK270" s="201">
        <f>ROUND(I270*H270,2)</f>
        <v>0</v>
      </c>
      <c r="BL270" s="18" t="s">
        <v>178</v>
      </c>
      <c r="BM270" s="200" t="s">
        <v>718</v>
      </c>
    </row>
    <row r="271" spans="1:65" s="2" customFormat="1" ht="24" customHeight="1">
      <c r="A271" s="35"/>
      <c r="B271" s="36"/>
      <c r="C271" s="189" t="s">
        <v>524</v>
      </c>
      <c r="D271" s="189" t="s">
        <v>174</v>
      </c>
      <c r="E271" s="190" t="s">
        <v>728</v>
      </c>
      <c r="F271" s="191" t="s">
        <v>729</v>
      </c>
      <c r="G271" s="192" t="s">
        <v>217</v>
      </c>
      <c r="H271" s="193">
        <v>2</v>
      </c>
      <c r="I271" s="194"/>
      <c r="J271" s="195">
        <f>ROUND(I271*H271,2)</f>
        <v>0</v>
      </c>
      <c r="K271" s="191" t="s">
        <v>177</v>
      </c>
      <c r="L271" s="40"/>
      <c r="M271" s="196" t="s">
        <v>21</v>
      </c>
      <c r="N271" s="197" t="s">
        <v>44</v>
      </c>
      <c r="O271" s="65"/>
      <c r="P271" s="198">
        <f>O271*H271</f>
        <v>0</v>
      </c>
      <c r="Q271" s="198">
        <v>7.2000000000000005E-4</v>
      </c>
      <c r="R271" s="198">
        <f>Q271*H271</f>
        <v>1.4400000000000001E-3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178</v>
      </c>
      <c r="AT271" s="200" t="s">
        <v>174</v>
      </c>
      <c r="AU271" s="200" t="s">
        <v>83</v>
      </c>
      <c r="AY271" s="18" t="s">
        <v>172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81</v>
      </c>
      <c r="BK271" s="201">
        <f>ROUND(I271*H271,2)</f>
        <v>0</v>
      </c>
      <c r="BL271" s="18" t="s">
        <v>178</v>
      </c>
      <c r="BM271" s="200" t="s">
        <v>730</v>
      </c>
    </row>
    <row r="272" spans="1:65" s="15" customFormat="1">
      <c r="B272" s="225"/>
      <c r="C272" s="226"/>
      <c r="D272" s="204" t="s">
        <v>180</v>
      </c>
      <c r="E272" s="227" t="s">
        <v>21</v>
      </c>
      <c r="F272" s="228" t="s">
        <v>971</v>
      </c>
      <c r="G272" s="226"/>
      <c r="H272" s="227" t="s">
        <v>21</v>
      </c>
      <c r="I272" s="229"/>
      <c r="J272" s="226"/>
      <c r="K272" s="226"/>
      <c r="L272" s="230"/>
      <c r="M272" s="231"/>
      <c r="N272" s="232"/>
      <c r="O272" s="232"/>
      <c r="P272" s="232"/>
      <c r="Q272" s="232"/>
      <c r="R272" s="232"/>
      <c r="S272" s="232"/>
      <c r="T272" s="233"/>
      <c r="AT272" s="234" t="s">
        <v>180</v>
      </c>
      <c r="AU272" s="234" t="s">
        <v>83</v>
      </c>
      <c r="AV272" s="15" t="s">
        <v>81</v>
      </c>
      <c r="AW272" s="15" t="s">
        <v>34</v>
      </c>
      <c r="AX272" s="15" t="s">
        <v>73</v>
      </c>
      <c r="AY272" s="234" t="s">
        <v>172</v>
      </c>
    </row>
    <row r="273" spans="1:65" s="13" customFormat="1">
      <c r="B273" s="202"/>
      <c r="C273" s="203"/>
      <c r="D273" s="204" t="s">
        <v>180</v>
      </c>
      <c r="E273" s="205" t="s">
        <v>21</v>
      </c>
      <c r="F273" s="206" t="s">
        <v>83</v>
      </c>
      <c r="G273" s="203"/>
      <c r="H273" s="207">
        <v>2</v>
      </c>
      <c r="I273" s="208"/>
      <c r="J273" s="203"/>
      <c r="K273" s="203"/>
      <c r="L273" s="209"/>
      <c r="M273" s="210"/>
      <c r="N273" s="211"/>
      <c r="O273" s="211"/>
      <c r="P273" s="211"/>
      <c r="Q273" s="211"/>
      <c r="R273" s="211"/>
      <c r="S273" s="211"/>
      <c r="T273" s="212"/>
      <c r="AT273" s="213" t="s">
        <v>180</v>
      </c>
      <c r="AU273" s="213" t="s">
        <v>83</v>
      </c>
      <c r="AV273" s="13" t="s">
        <v>83</v>
      </c>
      <c r="AW273" s="13" t="s">
        <v>34</v>
      </c>
      <c r="AX273" s="13" t="s">
        <v>73</v>
      </c>
      <c r="AY273" s="213" t="s">
        <v>172</v>
      </c>
    </row>
    <row r="274" spans="1:65" s="14" customFormat="1">
      <c r="B274" s="214"/>
      <c r="C274" s="215"/>
      <c r="D274" s="204" t="s">
        <v>180</v>
      </c>
      <c r="E274" s="216" t="s">
        <v>21</v>
      </c>
      <c r="F274" s="217" t="s">
        <v>182</v>
      </c>
      <c r="G274" s="215"/>
      <c r="H274" s="218">
        <v>2</v>
      </c>
      <c r="I274" s="219"/>
      <c r="J274" s="215"/>
      <c r="K274" s="215"/>
      <c r="L274" s="220"/>
      <c r="M274" s="221"/>
      <c r="N274" s="222"/>
      <c r="O274" s="222"/>
      <c r="P274" s="222"/>
      <c r="Q274" s="222"/>
      <c r="R274" s="222"/>
      <c r="S274" s="222"/>
      <c r="T274" s="223"/>
      <c r="AT274" s="224" t="s">
        <v>180</v>
      </c>
      <c r="AU274" s="224" t="s">
        <v>83</v>
      </c>
      <c r="AV274" s="14" t="s">
        <v>178</v>
      </c>
      <c r="AW274" s="14" t="s">
        <v>34</v>
      </c>
      <c r="AX274" s="14" t="s">
        <v>81</v>
      </c>
      <c r="AY274" s="224" t="s">
        <v>172</v>
      </c>
    </row>
    <row r="275" spans="1:65" s="2" customFormat="1" ht="16.5" customHeight="1">
      <c r="A275" s="35"/>
      <c r="B275" s="36"/>
      <c r="C275" s="235" t="s">
        <v>528</v>
      </c>
      <c r="D275" s="235" t="s">
        <v>416</v>
      </c>
      <c r="E275" s="236" t="s">
        <v>732</v>
      </c>
      <c r="F275" s="237" t="s">
        <v>733</v>
      </c>
      <c r="G275" s="238" t="s">
        <v>217</v>
      </c>
      <c r="H275" s="239">
        <v>2</v>
      </c>
      <c r="I275" s="240"/>
      <c r="J275" s="241">
        <f>ROUND(I275*H275,2)</f>
        <v>0</v>
      </c>
      <c r="K275" s="237" t="s">
        <v>21</v>
      </c>
      <c r="L275" s="242"/>
      <c r="M275" s="243" t="s">
        <v>21</v>
      </c>
      <c r="N275" s="244" t="s">
        <v>44</v>
      </c>
      <c r="O275" s="65"/>
      <c r="P275" s="198">
        <f>O275*H275</f>
        <v>0</v>
      </c>
      <c r="Q275" s="198">
        <v>1.2E-2</v>
      </c>
      <c r="R275" s="198">
        <f>Q275*H275</f>
        <v>2.4E-2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214</v>
      </c>
      <c r="AT275" s="200" t="s">
        <v>416</v>
      </c>
      <c r="AU275" s="200" t="s">
        <v>83</v>
      </c>
      <c r="AY275" s="18" t="s">
        <v>172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81</v>
      </c>
      <c r="BK275" s="201">
        <f>ROUND(I275*H275,2)</f>
        <v>0</v>
      </c>
      <c r="BL275" s="18" t="s">
        <v>178</v>
      </c>
      <c r="BM275" s="200" t="s">
        <v>734</v>
      </c>
    </row>
    <row r="276" spans="1:65" s="2" customFormat="1" ht="16.5" customHeight="1">
      <c r="A276" s="35"/>
      <c r="B276" s="36"/>
      <c r="C276" s="235" t="s">
        <v>532</v>
      </c>
      <c r="D276" s="235" t="s">
        <v>416</v>
      </c>
      <c r="E276" s="236" t="s">
        <v>736</v>
      </c>
      <c r="F276" s="237" t="s">
        <v>737</v>
      </c>
      <c r="G276" s="238" t="s">
        <v>217</v>
      </c>
      <c r="H276" s="239">
        <v>2</v>
      </c>
      <c r="I276" s="240"/>
      <c r="J276" s="241">
        <f>ROUND(I276*H276,2)</f>
        <v>0</v>
      </c>
      <c r="K276" s="237" t="s">
        <v>21</v>
      </c>
      <c r="L276" s="242"/>
      <c r="M276" s="243" t="s">
        <v>21</v>
      </c>
      <c r="N276" s="244" t="s">
        <v>44</v>
      </c>
      <c r="O276" s="65"/>
      <c r="P276" s="198">
        <f>O276*H276</f>
        <v>0</v>
      </c>
      <c r="Q276" s="198">
        <v>5.0000000000000001E-3</v>
      </c>
      <c r="R276" s="198">
        <f>Q276*H276</f>
        <v>0.01</v>
      </c>
      <c r="S276" s="198">
        <v>0</v>
      </c>
      <c r="T276" s="199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214</v>
      </c>
      <c r="AT276" s="200" t="s">
        <v>416</v>
      </c>
      <c r="AU276" s="200" t="s">
        <v>83</v>
      </c>
      <c r="AY276" s="18" t="s">
        <v>172</v>
      </c>
      <c r="BE276" s="201">
        <f>IF(N276="základní",J276,0)</f>
        <v>0</v>
      </c>
      <c r="BF276" s="201">
        <f>IF(N276="snížená",J276,0)</f>
        <v>0</v>
      </c>
      <c r="BG276" s="201">
        <f>IF(N276="zákl. přenesená",J276,0)</f>
        <v>0</v>
      </c>
      <c r="BH276" s="201">
        <f>IF(N276="sníž. přenesená",J276,0)</f>
        <v>0</v>
      </c>
      <c r="BI276" s="201">
        <f>IF(N276="nulová",J276,0)</f>
        <v>0</v>
      </c>
      <c r="BJ276" s="18" t="s">
        <v>81</v>
      </c>
      <c r="BK276" s="201">
        <f>ROUND(I276*H276,2)</f>
        <v>0</v>
      </c>
      <c r="BL276" s="18" t="s">
        <v>178</v>
      </c>
      <c r="BM276" s="200" t="s">
        <v>738</v>
      </c>
    </row>
    <row r="277" spans="1:65" s="2" customFormat="1" ht="24" customHeight="1">
      <c r="A277" s="35"/>
      <c r="B277" s="36"/>
      <c r="C277" s="189" t="s">
        <v>536</v>
      </c>
      <c r="D277" s="189" t="s">
        <v>174</v>
      </c>
      <c r="E277" s="190" t="s">
        <v>762</v>
      </c>
      <c r="F277" s="191" t="s">
        <v>763</v>
      </c>
      <c r="G277" s="192" t="s">
        <v>217</v>
      </c>
      <c r="H277" s="193">
        <v>1</v>
      </c>
      <c r="I277" s="194"/>
      <c r="J277" s="195">
        <f>ROUND(I277*H277,2)</f>
        <v>0</v>
      </c>
      <c r="K277" s="191" t="s">
        <v>177</v>
      </c>
      <c r="L277" s="40"/>
      <c r="M277" s="196" t="s">
        <v>21</v>
      </c>
      <c r="N277" s="197" t="s">
        <v>44</v>
      </c>
      <c r="O277" s="65"/>
      <c r="P277" s="198">
        <f>O277*H277</f>
        <v>0</v>
      </c>
      <c r="Q277" s="198">
        <v>1.6199999999999999E-3</v>
      </c>
      <c r="R277" s="198">
        <f>Q277*H277</f>
        <v>1.6199999999999999E-3</v>
      </c>
      <c r="S277" s="198">
        <v>0</v>
      </c>
      <c r="T277" s="19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0" t="s">
        <v>178</v>
      </c>
      <c r="AT277" s="200" t="s">
        <v>174</v>
      </c>
      <c r="AU277" s="200" t="s">
        <v>83</v>
      </c>
      <c r="AY277" s="18" t="s">
        <v>172</v>
      </c>
      <c r="BE277" s="201">
        <f>IF(N277="základní",J277,0)</f>
        <v>0</v>
      </c>
      <c r="BF277" s="201">
        <f>IF(N277="snížená",J277,0)</f>
        <v>0</v>
      </c>
      <c r="BG277" s="201">
        <f>IF(N277="zákl. přenesená",J277,0)</f>
        <v>0</v>
      </c>
      <c r="BH277" s="201">
        <f>IF(N277="sníž. přenesená",J277,0)</f>
        <v>0</v>
      </c>
      <c r="BI277" s="201">
        <f>IF(N277="nulová",J277,0)</f>
        <v>0</v>
      </c>
      <c r="BJ277" s="18" t="s">
        <v>81</v>
      </c>
      <c r="BK277" s="201">
        <f>ROUND(I277*H277,2)</f>
        <v>0</v>
      </c>
      <c r="BL277" s="18" t="s">
        <v>178</v>
      </c>
      <c r="BM277" s="200" t="s">
        <v>764</v>
      </c>
    </row>
    <row r="278" spans="1:65" s="15" customFormat="1">
      <c r="B278" s="225"/>
      <c r="C278" s="226"/>
      <c r="D278" s="204" t="s">
        <v>180</v>
      </c>
      <c r="E278" s="227" t="s">
        <v>21</v>
      </c>
      <c r="F278" s="228" t="s">
        <v>971</v>
      </c>
      <c r="G278" s="226"/>
      <c r="H278" s="227" t="s">
        <v>21</v>
      </c>
      <c r="I278" s="229"/>
      <c r="J278" s="226"/>
      <c r="K278" s="226"/>
      <c r="L278" s="230"/>
      <c r="M278" s="231"/>
      <c r="N278" s="232"/>
      <c r="O278" s="232"/>
      <c r="P278" s="232"/>
      <c r="Q278" s="232"/>
      <c r="R278" s="232"/>
      <c r="S278" s="232"/>
      <c r="T278" s="233"/>
      <c r="AT278" s="234" t="s">
        <v>180</v>
      </c>
      <c r="AU278" s="234" t="s">
        <v>83</v>
      </c>
      <c r="AV278" s="15" t="s">
        <v>81</v>
      </c>
      <c r="AW278" s="15" t="s">
        <v>34</v>
      </c>
      <c r="AX278" s="15" t="s">
        <v>73</v>
      </c>
      <c r="AY278" s="234" t="s">
        <v>172</v>
      </c>
    </row>
    <row r="279" spans="1:65" s="13" customFormat="1">
      <c r="B279" s="202"/>
      <c r="C279" s="203"/>
      <c r="D279" s="204" t="s">
        <v>180</v>
      </c>
      <c r="E279" s="205" t="s">
        <v>21</v>
      </c>
      <c r="F279" s="206" t="s">
        <v>81</v>
      </c>
      <c r="G279" s="203"/>
      <c r="H279" s="207">
        <v>1</v>
      </c>
      <c r="I279" s="208"/>
      <c r="J279" s="203"/>
      <c r="K279" s="203"/>
      <c r="L279" s="209"/>
      <c r="M279" s="210"/>
      <c r="N279" s="211"/>
      <c r="O279" s="211"/>
      <c r="P279" s="211"/>
      <c r="Q279" s="211"/>
      <c r="R279" s="211"/>
      <c r="S279" s="211"/>
      <c r="T279" s="212"/>
      <c r="AT279" s="213" t="s">
        <v>180</v>
      </c>
      <c r="AU279" s="213" t="s">
        <v>83</v>
      </c>
      <c r="AV279" s="13" t="s">
        <v>83</v>
      </c>
      <c r="AW279" s="13" t="s">
        <v>34</v>
      </c>
      <c r="AX279" s="13" t="s">
        <v>73</v>
      </c>
      <c r="AY279" s="213" t="s">
        <v>172</v>
      </c>
    </row>
    <row r="280" spans="1:65" s="14" customFormat="1">
      <c r="B280" s="214"/>
      <c r="C280" s="215"/>
      <c r="D280" s="204" t="s">
        <v>180</v>
      </c>
      <c r="E280" s="216" t="s">
        <v>21</v>
      </c>
      <c r="F280" s="217" t="s">
        <v>182</v>
      </c>
      <c r="G280" s="215"/>
      <c r="H280" s="218">
        <v>1</v>
      </c>
      <c r="I280" s="219"/>
      <c r="J280" s="215"/>
      <c r="K280" s="215"/>
      <c r="L280" s="220"/>
      <c r="M280" s="221"/>
      <c r="N280" s="222"/>
      <c r="O280" s="222"/>
      <c r="P280" s="222"/>
      <c r="Q280" s="222"/>
      <c r="R280" s="222"/>
      <c r="S280" s="222"/>
      <c r="T280" s="223"/>
      <c r="AT280" s="224" t="s">
        <v>180</v>
      </c>
      <c r="AU280" s="224" t="s">
        <v>83</v>
      </c>
      <c r="AV280" s="14" t="s">
        <v>178</v>
      </c>
      <c r="AW280" s="14" t="s">
        <v>34</v>
      </c>
      <c r="AX280" s="14" t="s">
        <v>81</v>
      </c>
      <c r="AY280" s="224" t="s">
        <v>172</v>
      </c>
    </row>
    <row r="281" spans="1:65" s="2" customFormat="1" ht="16.5" customHeight="1">
      <c r="A281" s="35"/>
      <c r="B281" s="36"/>
      <c r="C281" s="235" t="s">
        <v>540</v>
      </c>
      <c r="D281" s="235" t="s">
        <v>416</v>
      </c>
      <c r="E281" s="236" t="s">
        <v>766</v>
      </c>
      <c r="F281" s="237" t="s">
        <v>767</v>
      </c>
      <c r="G281" s="238" t="s">
        <v>217</v>
      </c>
      <c r="H281" s="239">
        <v>1</v>
      </c>
      <c r="I281" s="240"/>
      <c r="J281" s="241">
        <f>ROUND(I281*H281,2)</f>
        <v>0</v>
      </c>
      <c r="K281" s="237" t="s">
        <v>21</v>
      </c>
      <c r="L281" s="242"/>
      <c r="M281" s="243" t="s">
        <v>21</v>
      </c>
      <c r="N281" s="244" t="s">
        <v>44</v>
      </c>
      <c r="O281" s="65"/>
      <c r="P281" s="198">
        <f>O281*H281</f>
        <v>0</v>
      </c>
      <c r="Q281" s="198">
        <v>1.7999999999999999E-2</v>
      </c>
      <c r="R281" s="198">
        <f>Q281*H281</f>
        <v>1.7999999999999999E-2</v>
      </c>
      <c r="S281" s="198">
        <v>0</v>
      </c>
      <c r="T281" s="19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0" t="s">
        <v>214</v>
      </c>
      <c r="AT281" s="200" t="s">
        <v>416</v>
      </c>
      <c r="AU281" s="200" t="s">
        <v>83</v>
      </c>
      <c r="AY281" s="18" t="s">
        <v>172</v>
      </c>
      <c r="BE281" s="201">
        <f>IF(N281="základní",J281,0)</f>
        <v>0</v>
      </c>
      <c r="BF281" s="201">
        <f>IF(N281="snížená",J281,0)</f>
        <v>0</v>
      </c>
      <c r="BG281" s="201">
        <f>IF(N281="zákl. přenesená",J281,0)</f>
        <v>0</v>
      </c>
      <c r="BH281" s="201">
        <f>IF(N281="sníž. přenesená",J281,0)</f>
        <v>0</v>
      </c>
      <c r="BI281" s="201">
        <f>IF(N281="nulová",J281,0)</f>
        <v>0</v>
      </c>
      <c r="BJ281" s="18" t="s">
        <v>81</v>
      </c>
      <c r="BK281" s="201">
        <f>ROUND(I281*H281,2)</f>
        <v>0</v>
      </c>
      <c r="BL281" s="18" t="s">
        <v>178</v>
      </c>
      <c r="BM281" s="200" t="s">
        <v>768</v>
      </c>
    </row>
    <row r="282" spans="1:65" s="2" customFormat="1" ht="16.5" customHeight="1">
      <c r="A282" s="35"/>
      <c r="B282" s="36"/>
      <c r="C282" s="235" t="s">
        <v>544</v>
      </c>
      <c r="D282" s="235" t="s">
        <v>416</v>
      </c>
      <c r="E282" s="236" t="s">
        <v>770</v>
      </c>
      <c r="F282" s="237" t="s">
        <v>771</v>
      </c>
      <c r="G282" s="238" t="s">
        <v>217</v>
      </c>
      <c r="H282" s="239">
        <v>1</v>
      </c>
      <c r="I282" s="240"/>
      <c r="J282" s="241">
        <f>ROUND(I282*H282,2)</f>
        <v>0</v>
      </c>
      <c r="K282" s="237" t="s">
        <v>21</v>
      </c>
      <c r="L282" s="242"/>
      <c r="M282" s="243" t="s">
        <v>21</v>
      </c>
      <c r="N282" s="244" t="s">
        <v>44</v>
      </c>
      <c r="O282" s="65"/>
      <c r="P282" s="198">
        <f>O282*H282</f>
        <v>0</v>
      </c>
      <c r="Q282" s="198">
        <v>6.0000000000000001E-3</v>
      </c>
      <c r="R282" s="198">
        <f>Q282*H282</f>
        <v>6.0000000000000001E-3</v>
      </c>
      <c r="S282" s="198">
        <v>0</v>
      </c>
      <c r="T282" s="199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0" t="s">
        <v>214</v>
      </c>
      <c r="AT282" s="200" t="s">
        <v>416</v>
      </c>
      <c r="AU282" s="200" t="s">
        <v>83</v>
      </c>
      <c r="AY282" s="18" t="s">
        <v>172</v>
      </c>
      <c r="BE282" s="201">
        <f>IF(N282="základní",J282,0)</f>
        <v>0</v>
      </c>
      <c r="BF282" s="201">
        <f>IF(N282="snížená",J282,0)</f>
        <v>0</v>
      </c>
      <c r="BG282" s="201">
        <f>IF(N282="zákl. přenesená",J282,0)</f>
        <v>0</v>
      </c>
      <c r="BH282" s="201">
        <f>IF(N282="sníž. přenesená",J282,0)</f>
        <v>0</v>
      </c>
      <c r="BI282" s="201">
        <f>IF(N282="nulová",J282,0)</f>
        <v>0</v>
      </c>
      <c r="BJ282" s="18" t="s">
        <v>81</v>
      </c>
      <c r="BK282" s="201">
        <f>ROUND(I282*H282,2)</f>
        <v>0</v>
      </c>
      <c r="BL282" s="18" t="s">
        <v>178</v>
      </c>
      <c r="BM282" s="200" t="s">
        <v>772</v>
      </c>
    </row>
    <row r="283" spans="1:65" s="2" customFormat="1" ht="16.5" customHeight="1">
      <c r="A283" s="35"/>
      <c r="B283" s="36"/>
      <c r="C283" s="189" t="s">
        <v>548</v>
      </c>
      <c r="D283" s="189" t="s">
        <v>174</v>
      </c>
      <c r="E283" s="190" t="s">
        <v>778</v>
      </c>
      <c r="F283" s="191" t="s">
        <v>779</v>
      </c>
      <c r="G283" s="192" t="s">
        <v>217</v>
      </c>
      <c r="H283" s="193">
        <v>1</v>
      </c>
      <c r="I283" s="194"/>
      <c r="J283" s="195">
        <f>ROUND(I283*H283,2)</f>
        <v>0</v>
      </c>
      <c r="K283" s="191" t="s">
        <v>177</v>
      </c>
      <c r="L283" s="40"/>
      <c r="M283" s="196" t="s">
        <v>21</v>
      </c>
      <c r="N283" s="197" t="s">
        <v>44</v>
      </c>
      <c r="O283" s="65"/>
      <c r="P283" s="198">
        <f>O283*H283</f>
        <v>0</v>
      </c>
      <c r="Q283" s="198">
        <v>3.4000000000000002E-4</v>
      </c>
      <c r="R283" s="198">
        <f>Q283*H283</f>
        <v>3.4000000000000002E-4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178</v>
      </c>
      <c r="AT283" s="200" t="s">
        <v>174</v>
      </c>
      <c r="AU283" s="200" t="s">
        <v>83</v>
      </c>
      <c r="AY283" s="18" t="s">
        <v>172</v>
      </c>
      <c r="BE283" s="201">
        <f>IF(N283="základní",J283,0)</f>
        <v>0</v>
      </c>
      <c r="BF283" s="201">
        <f>IF(N283="snížená",J283,0)</f>
        <v>0</v>
      </c>
      <c r="BG283" s="201">
        <f>IF(N283="zákl. přenesená",J283,0)</f>
        <v>0</v>
      </c>
      <c r="BH283" s="201">
        <f>IF(N283="sníž. přenesená",J283,0)</f>
        <v>0</v>
      </c>
      <c r="BI283" s="201">
        <f>IF(N283="nulová",J283,0)</f>
        <v>0</v>
      </c>
      <c r="BJ283" s="18" t="s">
        <v>81</v>
      </c>
      <c r="BK283" s="201">
        <f>ROUND(I283*H283,2)</f>
        <v>0</v>
      </c>
      <c r="BL283" s="18" t="s">
        <v>178</v>
      </c>
      <c r="BM283" s="200" t="s">
        <v>780</v>
      </c>
    </row>
    <row r="284" spans="1:65" s="15" customFormat="1">
      <c r="B284" s="225"/>
      <c r="C284" s="226"/>
      <c r="D284" s="204" t="s">
        <v>180</v>
      </c>
      <c r="E284" s="227" t="s">
        <v>21</v>
      </c>
      <c r="F284" s="228" t="s">
        <v>971</v>
      </c>
      <c r="G284" s="226"/>
      <c r="H284" s="227" t="s">
        <v>21</v>
      </c>
      <c r="I284" s="229"/>
      <c r="J284" s="226"/>
      <c r="K284" s="226"/>
      <c r="L284" s="230"/>
      <c r="M284" s="231"/>
      <c r="N284" s="232"/>
      <c r="O284" s="232"/>
      <c r="P284" s="232"/>
      <c r="Q284" s="232"/>
      <c r="R284" s="232"/>
      <c r="S284" s="232"/>
      <c r="T284" s="233"/>
      <c r="AT284" s="234" t="s">
        <v>180</v>
      </c>
      <c r="AU284" s="234" t="s">
        <v>83</v>
      </c>
      <c r="AV284" s="15" t="s">
        <v>81</v>
      </c>
      <c r="AW284" s="15" t="s">
        <v>34</v>
      </c>
      <c r="AX284" s="15" t="s">
        <v>73</v>
      </c>
      <c r="AY284" s="234" t="s">
        <v>172</v>
      </c>
    </row>
    <row r="285" spans="1:65" s="13" customFormat="1">
      <c r="B285" s="202"/>
      <c r="C285" s="203"/>
      <c r="D285" s="204" t="s">
        <v>180</v>
      </c>
      <c r="E285" s="205" t="s">
        <v>21</v>
      </c>
      <c r="F285" s="206" t="s">
        <v>81</v>
      </c>
      <c r="G285" s="203"/>
      <c r="H285" s="207">
        <v>1</v>
      </c>
      <c r="I285" s="208"/>
      <c r="J285" s="203"/>
      <c r="K285" s="203"/>
      <c r="L285" s="209"/>
      <c r="M285" s="210"/>
      <c r="N285" s="211"/>
      <c r="O285" s="211"/>
      <c r="P285" s="211"/>
      <c r="Q285" s="211"/>
      <c r="R285" s="211"/>
      <c r="S285" s="211"/>
      <c r="T285" s="212"/>
      <c r="AT285" s="213" t="s">
        <v>180</v>
      </c>
      <c r="AU285" s="213" t="s">
        <v>83</v>
      </c>
      <c r="AV285" s="13" t="s">
        <v>83</v>
      </c>
      <c r="AW285" s="13" t="s">
        <v>34</v>
      </c>
      <c r="AX285" s="13" t="s">
        <v>73</v>
      </c>
      <c r="AY285" s="213" t="s">
        <v>172</v>
      </c>
    </row>
    <row r="286" spans="1:65" s="14" customFormat="1">
      <c r="B286" s="214"/>
      <c r="C286" s="215"/>
      <c r="D286" s="204" t="s">
        <v>180</v>
      </c>
      <c r="E286" s="216" t="s">
        <v>21</v>
      </c>
      <c r="F286" s="217" t="s">
        <v>182</v>
      </c>
      <c r="G286" s="215"/>
      <c r="H286" s="218">
        <v>1</v>
      </c>
      <c r="I286" s="219"/>
      <c r="J286" s="215"/>
      <c r="K286" s="215"/>
      <c r="L286" s="220"/>
      <c r="M286" s="221"/>
      <c r="N286" s="222"/>
      <c r="O286" s="222"/>
      <c r="P286" s="222"/>
      <c r="Q286" s="222"/>
      <c r="R286" s="222"/>
      <c r="S286" s="222"/>
      <c r="T286" s="223"/>
      <c r="AT286" s="224" t="s">
        <v>180</v>
      </c>
      <c r="AU286" s="224" t="s">
        <v>83</v>
      </c>
      <c r="AV286" s="14" t="s">
        <v>178</v>
      </c>
      <c r="AW286" s="14" t="s">
        <v>34</v>
      </c>
      <c r="AX286" s="14" t="s">
        <v>81</v>
      </c>
      <c r="AY286" s="224" t="s">
        <v>172</v>
      </c>
    </row>
    <row r="287" spans="1:65" s="2" customFormat="1" ht="16.5" customHeight="1">
      <c r="A287" s="35"/>
      <c r="B287" s="36"/>
      <c r="C287" s="235" t="s">
        <v>552</v>
      </c>
      <c r="D287" s="235" t="s">
        <v>416</v>
      </c>
      <c r="E287" s="236" t="s">
        <v>782</v>
      </c>
      <c r="F287" s="237" t="s">
        <v>783</v>
      </c>
      <c r="G287" s="238" t="s">
        <v>217</v>
      </c>
      <c r="H287" s="239">
        <v>1</v>
      </c>
      <c r="I287" s="240"/>
      <c r="J287" s="241">
        <f>ROUND(I287*H287,2)</f>
        <v>0</v>
      </c>
      <c r="K287" s="237" t="s">
        <v>21</v>
      </c>
      <c r="L287" s="242"/>
      <c r="M287" s="243" t="s">
        <v>21</v>
      </c>
      <c r="N287" s="244" t="s">
        <v>44</v>
      </c>
      <c r="O287" s="65"/>
      <c r="P287" s="198">
        <f>O287*H287</f>
        <v>0</v>
      </c>
      <c r="Q287" s="198">
        <v>3.2000000000000001E-2</v>
      </c>
      <c r="R287" s="198">
        <f>Q287*H287</f>
        <v>3.2000000000000001E-2</v>
      </c>
      <c r="S287" s="198">
        <v>0</v>
      </c>
      <c r="T287" s="19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0" t="s">
        <v>214</v>
      </c>
      <c r="AT287" s="200" t="s">
        <v>416</v>
      </c>
      <c r="AU287" s="200" t="s">
        <v>83</v>
      </c>
      <c r="AY287" s="18" t="s">
        <v>172</v>
      </c>
      <c r="BE287" s="201">
        <f>IF(N287="základní",J287,0)</f>
        <v>0</v>
      </c>
      <c r="BF287" s="201">
        <f>IF(N287="snížená",J287,0)</f>
        <v>0</v>
      </c>
      <c r="BG287" s="201">
        <f>IF(N287="zákl. přenesená",J287,0)</f>
        <v>0</v>
      </c>
      <c r="BH287" s="201">
        <f>IF(N287="sníž. přenesená",J287,0)</f>
        <v>0</v>
      </c>
      <c r="BI287" s="201">
        <f>IF(N287="nulová",J287,0)</f>
        <v>0</v>
      </c>
      <c r="BJ287" s="18" t="s">
        <v>81</v>
      </c>
      <c r="BK287" s="201">
        <f>ROUND(I287*H287,2)</f>
        <v>0</v>
      </c>
      <c r="BL287" s="18" t="s">
        <v>178</v>
      </c>
      <c r="BM287" s="200" t="s">
        <v>784</v>
      </c>
    </row>
    <row r="288" spans="1:65" s="2" customFormat="1" ht="16.5" customHeight="1">
      <c r="A288" s="35"/>
      <c r="B288" s="36"/>
      <c r="C288" s="235" t="s">
        <v>556</v>
      </c>
      <c r="D288" s="235" t="s">
        <v>416</v>
      </c>
      <c r="E288" s="236" t="s">
        <v>786</v>
      </c>
      <c r="F288" s="237" t="s">
        <v>787</v>
      </c>
      <c r="G288" s="238" t="s">
        <v>217</v>
      </c>
      <c r="H288" s="239">
        <v>1</v>
      </c>
      <c r="I288" s="240"/>
      <c r="J288" s="241">
        <f>ROUND(I288*H288,2)</f>
        <v>0</v>
      </c>
      <c r="K288" s="237" t="s">
        <v>21</v>
      </c>
      <c r="L288" s="242"/>
      <c r="M288" s="243" t="s">
        <v>21</v>
      </c>
      <c r="N288" s="244" t="s">
        <v>44</v>
      </c>
      <c r="O288" s="65"/>
      <c r="P288" s="198">
        <f>O288*H288</f>
        <v>0</v>
      </c>
      <c r="Q288" s="198">
        <v>1.5E-3</v>
      </c>
      <c r="R288" s="198">
        <f>Q288*H288</f>
        <v>1.5E-3</v>
      </c>
      <c r="S288" s="198">
        <v>0</v>
      </c>
      <c r="T288" s="199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0" t="s">
        <v>214</v>
      </c>
      <c r="AT288" s="200" t="s">
        <v>416</v>
      </c>
      <c r="AU288" s="200" t="s">
        <v>83</v>
      </c>
      <c r="AY288" s="18" t="s">
        <v>172</v>
      </c>
      <c r="BE288" s="201">
        <f>IF(N288="základní",J288,0)</f>
        <v>0</v>
      </c>
      <c r="BF288" s="201">
        <f>IF(N288="snížená",J288,0)</f>
        <v>0</v>
      </c>
      <c r="BG288" s="201">
        <f>IF(N288="zákl. přenesená",J288,0)</f>
        <v>0</v>
      </c>
      <c r="BH288" s="201">
        <f>IF(N288="sníž. přenesená",J288,0)</f>
        <v>0</v>
      </c>
      <c r="BI288" s="201">
        <f>IF(N288="nulová",J288,0)</f>
        <v>0</v>
      </c>
      <c r="BJ288" s="18" t="s">
        <v>81</v>
      </c>
      <c r="BK288" s="201">
        <f>ROUND(I288*H288,2)</f>
        <v>0</v>
      </c>
      <c r="BL288" s="18" t="s">
        <v>178</v>
      </c>
      <c r="BM288" s="200" t="s">
        <v>788</v>
      </c>
    </row>
    <row r="289" spans="1:65" s="2" customFormat="1" ht="16.5" customHeight="1">
      <c r="A289" s="35"/>
      <c r="B289" s="36"/>
      <c r="C289" s="189" t="s">
        <v>561</v>
      </c>
      <c r="D289" s="189" t="s">
        <v>174</v>
      </c>
      <c r="E289" s="190" t="s">
        <v>794</v>
      </c>
      <c r="F289" s="191" t="s">
        <v>795</v>
      </c>
      <c r="G289" s="192" t="s">
        <v>199</v>
      </c>
      <c r="H289" s="193">
        <v>162.83000000000001</v>
      </c>
      <c r="I289" s="194"/>
      <c r="J289" s="195">
        <f>ROUND(I289*H289,2)</f>
        <v>0</v>
      </c>
      <c r="K289" s="191" t="s">
        <v>177</v>
      </c>
      <c r="L289" s="40"/>
      <c r="M289" s="196" t="s">
        <v>21</v>
      </c>
      <c r="N289" s="197" t="s">
        <v>44</v>
      </c>
      <c r="O289" s="65"/>
      <c r="P289" s="198">
        <f>O289*H289</f>
        <v>0</v>
      </c>
      <c r="Q289" s="198">
        <v>0</v>
      </c>
      <c r="R289" s="198">
        <f>Q289*H289</f>
        <v>0</v>
      </c>
      <c r="S289" s="198">
        <v>0</v>
      </c>
      <c r="T289" s="199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0" t="s">
        <v>178</v>
      </c>
      <c r="AT289" s="200" t="s">
        <v>174</v>
      </c>
      <c r="AU289" s="200" t="s">
        <v>83</v>
      </c>
      <c r="AY289" s="18" t="s">
        <v>172</v>
      </c>
      <c r="BE289" s="201">
        <f>IF(N289="základní",J289,0)</f>
        <v>0</v>
      </c>
      <c r="BF289" s="201">
        <f>IF(N289="snížená",J289,0)</f>
        <v>0</v>
      </c>
      <c r="BG289" s="201">
        <f>IF(N289="zákl. přenesená",J289,0)</f>
        <v>0</v>
      </c>
      <c r="BH289" s="201">
        <f>IF(N289="sníž. přenesená",J289,0)</f>
        <v>0</v>
      </c>
      <c r="BI289" s="201">
        <f>IF(N289="nulová",J289,0)</f>
        <v>0</v>
      </c>
      <c r="BJ289" s="18" t="s">
        <v>81</v>
      </c>
      <c r="BK289" s="201">
        <f>ROUND(I289*H289,2)</f>
        <v>0</v>
      </c>
      <c r="BL289" s="18" t="s">
        <v>178</v>
      </c>
      <c r="BM289" s="200" t="s">
        <v>796</v>
      </c>
    </row>
    <row r="290" spans="1:65" s="13" customFormat="1">
      <c r="B290" s="202"/>
      <c r="C290" s="203"/>
      <c r="D290" s="204" t="s">
        <v>180</v>
      </c>
      <c r="E290" s="205" t="s">
        <v>21</v>
      </c>
      <c r="F290" s="206" t="s">
        <v>975</v>
      </c>
      <c r="G290" s="203"/>
      <c r="H290" s="207">
        <v>162.83000000000001</v>
      </c>
      <c r="I290" s="208"/>
      <c r="J290" s="203"/>
      <c r="K290" s="203"/>
      <c r="L290" s="209"/>
      <c r="M290" s="210"/>
      <c r="N290" s="211"/>
      <c r="O290" s="211"/>
      <c r="P290" s="211"/>
      <c r="Q290" s="211"/>
      <c r="R290" s="211"/>
      <c r="S290" s="211"/>
      <c r="T290" s="212"/>
      <c r="AT290" s="213" t="s">
        <v>180</v>
      </c>
      <c r="AU290" s="213" t="s">
        <v>83</v>
      </c>
      <c r="AV290" s="13" t="s">
        <v>83</v>
      </c>
      <c r="AW290" s="13" t="s">
        <v>34</v>
      </c>
      <c r="AX290" s="13" t="s">
        <v>73</v>
      </c>
      <c r="AY290" s="213" t="s">
        <v>172</v>
      </c>
    </row>
    <row r="291" spans="1:65" s="14" customFormat="1">
      <c r="B291" s="214"/>
      <c r="C291" s="215"/>
      <c r="D291" s="204" t="s">
        <v>180</v>
      </c>
      <c r="E291" s="216" t="s">
        <v>21</v>
      </c>
      <c r="F291" s="217" t="s">
        <v>182</v>
      </c>
      <c r="G291" s="215"/>
      <c r="H291" s="218">
        <v>162.83000000000001</v>
      </c>
      <c r="I291" s="219"/>
      <c r="J291" s="215"/>
      <c r="K291" s="215"/>
      <c r="L291" s="220"/>
      <c r="M291" s="221"/>
      <c r="N291" s="222"/>
      <c r="O291" s="222"/>
      <c r="P291" s="222"/>
      <c r="Q291" s="222"/>
      <c r="R291" s="222"/>
      <c r="S291" s="222"/>
      <c r="T291" s="223"/>
      <c r="AT291" s="224" t="s">
        <v>180</v>
      </c>
      <c r="AU291" s="224" t="s">
        <v>83</v>
      </c>
      <c r="AV291" s="14" t="s">
        <v>178</v>
      </c>
      <c r="AW291" s="14" t="s">
        <v>34</v>
      </c>
      <c r="AX291" s="14" t="s">
        <v>81</v>
      </c>
      <c r="AY291" s="224" t="s">
        <v>172</v>
      </c>
    </row>
    <row r="292" spans="1:65" s="2" customFormat="1" ht="16.5" customHeight="1">
      <c r="A292" s="35"/>
      <c r="B292" s="36"/>
      <c r="C292" s="189" t="s">
        <v>565</v>
      </c>
      <c r="D292" s="189" t="s">
        <v>174</v>
      </c>
      <c r="E292" s="190" t="s">
        <v>799</v>
      </c>
      <c r="F292" s="191" t="s">
        <v>800</v>
      </c>
      <c r="G292" s="192" t="s">
        <v>199</v>
      </c>
      <c r="H292" s="193">
        <v>162.83000000000001</v>
      </c>
      <c r="I292" s="194"/>
      <c r="J292" s="195">
        <f>ROUND(I292*H292,2)</f>
        <v>0</v>
      </c>
      <c r="K292" s="191" t="s">
        <v>177</v>
      </c>
      <c r="L292" s="40"/>
      <c r="M292" s="196" t="s">
        <v>21</v>
      </c>
      <c r="N292" s="197" t="s">
        <v>44</v>
      </c>
      <c r="O292" s="65"/>
      <c r="P292" s="198">
        <f>O292*H292</f>
        <v>0</v>
      </c>
      <c r="Q292" s="198">
        <v>0</v>
      </c>
      <c r="R292" s="198">
        <f>Q292*H292</f>
        <v>0</v>
      </c>
      <c r="S292" s="198">
        <v>0</v>
      </c>
      <c r="T292" s="199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0" t="s">
        <v>178</v>
      </c>
      <c r="AT292" s="200" t="s">
        <v>174</v>
      </c>
      <c r="AU292" s="200" t="s">
        <v>83</v>
      </c>
      <c r="AY292" s="18" t="s">
        <v>172</v>
      </c>
      <c r="BE292" s="201">
        <f>IF(N292="základní",J292,0)</f>
        <v>0</v>
      </c>
      <c r="BF292" s="201">
        <f>IF(N292="snížená",J292,0)</f>
        <v>0</v>
      </c>
      <c r="BG292" s="201">
        <f>IF(N292="zákl. přenesená",J292,0)</f>
        <v>0</v>
      </c>
      <c r="BH292" s="201">
        <f>IF(N292="sníž. přenesená",J292,0)</f>
        <v>0</v>
      </c>
      <c r="BI292" s="201">
        <f>IF(N292="nulová",J292,0)</f>
        <v>0</v>
      </c>
      <c r="BJ292" s="18" t="s">
        <v>81</v>
      </c>
      <c r="BK292" s="201">
        <f>ROUND(I292*H292,2)</f>
        <v>0</v>
      </c>
      <c r="BL292" s="18" t="s">
        <v>178</v>
      </c>
      <c r="BM292" s="200" t="s">
        <v>801</v>
      </c>
    </row>
    <row r="293" spans="1:65" s="13" customFormat="1">
      <c r="B293" s="202"/>
      <c r="C293" s="203"/>
      <c r="D293" s="204" t="s">
        <v>180</v>
      </c>
      <c r="E293" s="205" t="s">
        <v>21</v>
      </c>
      <c r="F293" s="206" t="s">
        <v>975</v>
      </c>
      <c r="G293" s="203"/>
      <c r="H293" s="207">
        <v>162.83000000000001</v>
      </c>
      <c r="I293" s="208"/>
      <c r="J293" s="203"/>
      <c r="K293" s="203"/>
      <c r="L293" s="209"/>
      <c r="M293" s="210"/>
      <c r="N293" s="211"/>
      <c r="O293" s="211"/>
      <c r="P293" s="211"/>
      <c r="Q293" s="211"/>
      <c r="R293" s="211"/>
      <c r="S293" s="211"/>
      <c r="T293" s="212"/>
      <c r="AT293" s="213" t="s">
        <v>180</v>
      </c>
      <c r="AU293" s="213" t="s">
        <v>83</v>
      </c>
      <c r="AV293" s="13" t="s">
        <v>83</v>
      </c>
      <c r="AW293" s="13" t="s">
        <v>34</v>
      </c>
      <c r="AX293" s="13" t="s">
        <v>73</v>
      </c>
      <c r="AY293" s="213" t="s">
        <v>172</v>
      </c>
    </row>
    <row r="294" spans="1:65" s="14" customFormat="1">
      <c r="B294" s="214"/>
      <c r="C294" s="215"/>
      <c r="D294" s="204" t="s">
        <v>180</v>
      </c>
      <c r="E294" s="216" t="s">
        <v>21</v>
      </c>
      <c r="F294" s="217" t="s">
        <v>182</v>
      </c>
      <c r="G294" s="215"/>
      <c r="H294" s="218">
        <v>162.83000000000001</v>
      </c>
      <c r="I294" s="219"/>
      <c r="J294" s="215"/>
      <c r="K294" s="215"/>
      <c r="L294" s="220"/>
      <c r="M294" s="221"/>
      <c r="N294" s="222"/>
      <c r="O294" s="222"/>
      <c r="P294" s="222"/>
      <c r="Q294" s="222"/>
      <c r="R294" s="222"/>
      <c r="S294" s="222"/>
      <c r="T294" s="223"/>
      <c r="AT294" s="224" t="s">
        <v>180</v>
      </c>
      <c r="AU294" s="224" t="s">
        <v>83</v>
      </c>
      <c r="AV294" s="14" t="s">
        <v>178</v>
      </c>
      <c r="AW294" s="14" t="s">
        <v>34</v>
      </c>
      <c r="AX294" s="14" t="s">
        <v>81</v>
      </c>
      <c r="AY294" s="224" t="s">
        <v>172</v>
      </c>
    </row>
    <row r="295" spans="1:65" s="2" customFormat="1" ht="16.5" customHeight="1">
      <c r="A295" s="35"/>
      <c r="B295" s="36"/>
      <c r="C295" s="189" t="s">
        <v>569</v>
      </c>
      <c r="D295" s="189" t="s">
        <v>174</v>
      </c>
      <c r="E295" s="190" t="s">
        <v>803</v>
      </c>
      <c r="F295" s="191" t="s">
        <v>804</v>
      </c>
      <c r="G295" s="192" t="s">
        <v>217</v>
      </c>
      <c r="H295" s="193">
        <v>1</v>
      </c>
      <c r="I295" s="194"/>
      <c r="J295" s="195">
        <f>ROUND(I295*H295,2)</f>
        <v>0</v>
      </c>
      <c r="K295" s="191" t="s">
        <v>177</v>
      </c>
      <c r="L295" s="40"/>
      <c r="M295" s="196" t="s">
        <v>21</v>
      </c>
      <c r="N295" s="197" t="s">
        <v>44</v>
      </c>
      <c r="O295" s="65"/>
      <c r="P295" s="198">
        <f>O295*H295</f>
        <v>0</v>
      </c>
      <c r="Q295" s="198">
        <v>0.46009</v>
      </c>
      <c r="R295" s="198">
        <f>Q295*H295</f>
        <v>0.46009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178</v>
      </c>
      <c r="AT295" s="200" t="s">
        <v>174</v>
      </c>
      <c r="AU295" s="200" t="s">
        <v>83</v>
      </c>
      <c r="AY295" s="18" t="s">
        <v>172</v>
      </c>
      <c r="BE295" s="201">
        <f>IF(N295="základní",J295,0)</f>
        <v>0</v>
      </c>
      <c r="BF295" s="201">
        <f>IF(N295="snížená",J295,0)</f>
        <v>0</v>
      </c>
      <c r="BG295" s="201">
        <f>IF(N295="zákl. přenesená",J295,0)</f>
        <v>0</v>
      </c>
      <c r="BH295" s="201">
        <f>IF(N295="sníž. přenesená",J295,0)</f>
        <v>0</v>
      </c>
      <c r="BI295" s="201">
        <f>IF(N295="nulová",J295,0)</f>
        <v>0</v>
      </c>
      <c r="BJ295" s="18" t="s">
        <v>81</v>
      </c>
      <c r="BK295" s="201">
        <f>ROUND(I295*H295,2)</f>
        <v>0</v>
      </c>
      <c r="BL295" s="18" t="s">
        <v>178</v>
      </c>
      <c r="BM295" s="200" t="s">
        <v>805</v>
      </c>
    </row>
    <row r="296" spans="1:65" s="13" customFormat="1">
      <c r="B296" s="202"/>
      <c r="C296" s="203"/>
      <c r="D296" s="204" t="s">
        <v>180</v>
      </c>
      <c r="E296" s="205" t="s">
        <v>21</v>
      </c>
      <c r="F296" s="206" t="s">
        <v>81</v>
      </c>
      <c r="G296" s="203"/>
      <c r="H296" s="207">
        <v>1</v>
      </c>
      <c r="I296" s="208"/>
      <c r="J296" s="203"/>
      <c r="K296" s="203"/>
      <c r="L296" s="209"/>
      <c r="M296" s="210"/>
      <c r="N296" s="211"/>
      <c r="O296" s="211"/>
      <c r="P296" s="211"/>
      <c r="Q296" s="211"/>
      <c r="R296" s="211"/>
      <c r="S296" s="211"/>
      <c r="T296" s="212"/>
      <c r="AT296" s="213" t="s">
        <v>180</v>
      </c>
      <c r="AU296" s="213" t="s">
        <v>83</v>
      </c>
      <c r="AV296" s="13" t="s">
        <v>83</v>
      </c>
      <c r="AW296" s="13" t="s">
        <v>34</v>
      </c>
      <c r="AX296" s="13" t="s">
        <v>73</v>
      </c>
      <c r="AY296" s="213" t="s">
        <v>172</v>
      </c>
    </row>
    <row r="297" spans="1:65" s="14" customFormat="1">
      <c r="B297" s="214"/>
      <c r="C297" s="215"/>
      <c r="D297" s="204" t="s">
        <v>180</v>
      </c>
      <c r="E297" s="216" t="s">
        <v>21</v>
      </c>
      <c r="F297" s="217" t="s">
        <v>182</v>
      </c>
      <c r="G297" s="215"/>
      <c r="H297" s="218">
        <v>1</v>
      </c>
      <c r="I297" s="219"/>
      <c r="J297" s="215"/>
      <c r="K297" s="215"/>
      <c r="L297" s="220"/>
      <c r="M297" s="221"/>
      <c r="N297" s="222"/>
      <c r="O297" s="222"/>
      <c r="P297" s="222"/>
      <c r="Q297" s="222"/>
      <c r="R297" s="222"/>
      <c r="S297" s="222"/>
      <c r="T297" s="223"/>
      <c r="AT297" s="224" t="s">
        <v>180</v>
      </c>
      <c r="AU297" s="224" t="s">
        <v>83</v>
      </c>
      <c r="AV297" s="14" t="s">
        <v>178</v>
      </c>
      <c r="AW297" s="14" t="s">
        <v>34</v>
      </c>
      <c r="AX297" s="14" t="s">
        <v>81</v>
      </c>
      <c r="AY297" s="224" t="s">
        <v>172</v>
      </c>
    </row>
    <row r="298" spans="1:65" s="2" customFormat="1" ht="16.5" customHeight="1">
      <c r="A298" s="35"/>
      <c r="B298" s="36"/>
      <c r="C298" s="189" t="s">
        <v>573</v>
      </c>
      <c r="D298" s="189" t="s">
        <v>174</v>
      </c>
      <c r="E298" s="190" t="s">
        <v>849</v>
      </c>
      <c r="F298" s="191" t="s">
        <v>850</v>
      </c>
      <c r="G298" s="192" t="s">
        <v>217</v>
      </c>
      <c r="H298" s="193">
        <v>14</v>
      </c>
      <c r="I298" s="194"/>
      <c r="J298" s="195">
        <f>ROUND(I298*H298,2)</f>
        <v>0</v>
      </c>
      <c r="K298" s="191" t="s">
        <v>177</v>
      </c>
      <c r="L298" s="40"/>
      <c r="M298" s="196" t="s">
        <v>21</v>
      </c>
      <c r="N298" s="197" t="s">
        <v>44</v>
      </c>
      <c r="O298" s="65"/>
      <c r="P298" s="198">
        <f>O298*H298</f>
        <v>0</v>
      </c>
      <c r="Q298" s="198">
        <v>0.12303</v>
      </c>
      <c r="R298" s="198">
        <f>Q298*H298</f>
        <v>1.7224200000000001</v>
      </c>
      <c r="S298" s="198">
        <v>0</v>
      </c>
      <c r="T298" s="199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0" t="s">
        <v>178</v>
      </c>
      <c r="AT298" s="200" t="s">
        <v>174</v>
      </c>
      <c r="AU298" s="200" t="s">
        <v>83</v>
      </c>
      <c r="AY298" s="18" t="s">
        <v>172</v>
      </c>
      <c r="BE298" s="201">
        <f>IF(N298="základní",J298,0)</f>
        <v>0</v>
      </c>
      <c r="BF298" s="201">
        <f>IF(N298="snížená",J298,0)</f>
        <v>0</v>
      </c>
      <c r="BG298" s="201">
        <f>IF(N298="zákl. přenesená",J298,0)</f>
        <v>0</v>
      </c>
      <c r="BH298" s="201">
        <f>IF(N298="sníž. přenesená",J298,0)</f>
        <v>0</v>
      </c>
      <c r="BI298" s="201">
        <f>IF(N298="nulová",J298,0)</f>
        <v>0</v>
      </c>
      <c r="BJ298" s="18" t="s">
        <v>81</v>
      </c>
      <c r="BK298" s="201">
        <f>ROUND(I298*H298,2)</f>
        <v>0</v>
      </c>
      <c r="BL298" s="18" t="s">
        <v>178</v>
      </c>
      <c r="BM298" s="200" t="s">
        <v>851</v>
      </c>
    </row>
    <row r="299" spans="1:65" s="15" customFormat="1">
      <c r="B299" s="225"/>
      <c r="C299" s="226"/>
      <c r="D299" s="204" t="s">
        <v>180</v>
      </c>
      <c r="E299" s="227" t="s">
        <v>21</v>
      </c>
      <c r="F299" s="228" t="s">
        <v>971</v>
      </c>
      <c r="G299" s="226"/>
      <c r="H299" s="227" t="s">
        <v>21</v>
      </c>
      <c r="I299" s="229"/>
      <c r="J299" s="226"/>
      <c r="K299" s="226"/>
      <c r="L299" s="230"/>
      <c r="M299" s="231"/>
      <c r="N299" s="232"/>
      <c r="O299" s="232"/>
      <c r="P299" s="232"/>
      <c r="Q299" s="232"/>
      <c r="R299" s="232"/>
      <c r="S299" s="232"/>
      <c r="T299" s="233"/>
      <c r="AT299" s="234" t="s">
        <v>180</v>
      </c>
      <c r="AU299" s="234" t="s">
        <v>83</v>
      </c>
      <c r="AV299" s="15" t="s">
        <v>81</v>
      </c>
      <c r="AW299" s="15" t="s">
        <v>34</v>
      </c>
      <c r="AX299" s="15" t="s">
        <v>73</v>
      </c>
      <c r="AY299" s="234" t="s">
        <v>172</v>
      </c>
    </row>
    <row r="300" spans="1:65" s="13" customFormat="1">
      <c r="B300" s="202"/>
      <c r="C300" s="203"/>
      <c r="D300" s="204" t="s">
        <v>180</v>
      </c>
      <c r="E300" s="205" t="s">
        <v>21</v>
      </c>
      <c r="F300" s="206" t="s">
        <v>240</v>
      </c>
      <c r="G300" s="203"/>
      <c r="H300" s="207">
        <v>14</v>
      </c>
      <c r="I300" s="208"/>
      <c r="J300" s="203"/>
      <c r="K300" s="203"/>
      <c r="L300" s="209"/>
      <c r="M300" s="210"/>
      <c r="N300" s="211"/>
      <c r="O300" s="211"/>
      <c r="P300" s="211"/>
      <c r="Q300" s="211"/>
      <c r="R300" s="211"/>
      <c r="S300" s="211"/>
      <c r="T300" s="212"/>
      <c r="AT300" s="213" t="s">
        <v>180</v>
      </c>
      <c r="AU300" s="213" t="s">
        <v>83</v>
      </c>
      <c r="AV300" s="13" t="s">
        <v>83</v>
      </c>
      <c r="AW300" s="13" t="s">
        <v>34</v>
      </c>
      <c r="AX300" s="13" t="s">
        <v>73</v>
      </c>
      <c r="AY300" s="213" t="s">
        <v>172</v>
      </c>
    </row>
    <row r="301" spans="1:65" s="14" customFormat="1">
      <c r="B301" s="214"/>
      <c r="C301" s="215"/>
      <c r="D301" s="204" t="s">
        <v>180</v>
      </c>
      <c r="E301" s="216" t="s">
        <v>21</v>
      </c>
      <c r="F301" s="217" t="s">
        <v>182</v>
      </c>
      <c r="G301" s="215"/>
      <c r="H301" s="218">
        <v>14</v>
      </c>
      <c r="I301" s="219"/>
      <c r="J301" s="215"/>
      <c r="K301" s="215"/>
      <c r="L301" s="220"/>
      <c r="M301" s="221"/>
      <c r="N301" s="222"/>
      <c r="O301" s="222"/>
      <c r="P301" s="222"/>
      <c r="Q301" s="222"/>
      <c r="R301" s="222"/>
      <c r="S301" s="222"/>
      <c r="T301" s="223"/>
      <c r="AT301" s="224" t="s">
        <v>180</v>
      </c>
      <c r="AU301" s="224" t="s">
        <v>83</v>
      </c>
      <c r="AV301" s="14" t="s">
        <v>178</v>
      </c>
      <c r="AW301" s="14" t="s">
        <v>34</v>
      </c>
      <c r="AX301" s="14" t="s">
        <v>81</v>
      </c>
      <c r="AY301" s="224" t="s">
        <v>172</v>
      </c>
    </row>
    <row r="302" spans="1:65" s="2" customFormat="1" ht="16.5" customHeight="1">
      <c r="A302" s="35"/>
      <c r="B302" s="36"/>
      <c r="C302" s="235" t="s">
        <v>577</v>
      </c>
      <c r="D302" s="235" t="s">
        <v>416</v>
      </c>
      <c r="E302" s="236" t="s">
        <v>853</v>
      </c>
      <c r="F302" s="237" t="s">
        <v>984</v>
      </c>
      <c r="G302" s="238" t="s">
        <v>217</v>
      </c>
      <c r="H302" s="239">
        <v>14</v>
      </c>
      <c r="I302" s="240"/>
      <c r="J302" s="241">
        <f>ROUND(I302*H302,2)</f>
        <v>0</v>
      </c>
      <c r="K302" s="237" t="s">
        <v>21</v>
      </c>
      <c r="L302" s="242"/>
      <c r="M302" s="243" t="s">
        <v>21</v>
      </c>
      <c r="N302" s="244" t="s">
        <v>44</v>
      </c>
      <c r="O302" s="65"/>
      <c r="P302" s="198">
        <f>O302*H302</f>
        <v>0</v>
      </c>
      <c r="Q302" s="198">
        <v>1.2E-2</v>
      </c>
      <c r="R302" s="198">
        <f>Q302*H302</f>
        <v>0.16800000000000001</v>
      </c>
      <c r="S302" s="198">
        <v>0</v>
      </c>
      <c r="T302" s="19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0" t="s">
        <v>214</v>
      </c>
      <c r="AT302" s="200" t="s">
        <v>416</v>
      </c>
      <c r="AU302" s="200" t="s">
        <v>83</v>
      </c>
      <c r="AY302" s="18" t="s">
        <v>172</v>
      </c>
      <c r="BE302" s="201">
        <f>IF(N302="základní",J302,0)</f>
        <v>0</v>
      </c>
      <c r="BF302" s="201">
        <f>IF(N302="snížená",J302,0)</f>
        <v>0</v>
      </c>
      <c r="BG302" s="201">
        <f>IF(N302="zákl. přenesená",J302,0)</f>
        <v>0</v>
      </c>
      <c r="BH302" s="201">
        <f>IF(N302="sníž. přenesená",J302,0)</f>
        <v>0</v>
      </c>
      <c r="BI302" s="201">
        <f>IF(N302="nulová",J302,0)</f>
        <v>0</v>
      </c>
      <c r="BJ302" s="18" t="s">
        <v>81</v>
      </c>
      <c r="BK302" s="201">
        <f>ROUND(I302*H302,2)</f>
        <v>0</v>
      </c>
      <c r="BL302" s="18" t="s">
        <v>178</v>
      </c>
      <c r="BM302" s="200" t="s">
        <v>855</v>
      </c>
    </row>
    <row r="303" spans="1:65" s="2" customFormat="1" ht="16.5" customHeight="1">
      <c r="A303" s="35"/>
      <c r="B303" s="36"/>
      <c r="C303" s="235" t="s">
        <v>582</v>
      </c>
      <c r="D303" s="235" t="s">
        <v>416</v>
      </c>
      <c r="E303" s="236" t="s">
        <v>857</v>
      </c>
      <c r="F303" s="237" t="s">
        <v>858</v>
      </c>
      <c r="G303" s="238" t="s">
        <v>217</v>
      </c>
      <c r="H303" s="239">
        <v>14</v>
      </c>
      <c r="I303" s="240"/>
      <c r="J303" s="241">
        <f>ROUND(I303*H303,2)</f>
        <v>0</v>
      </c>
      <c r="K303" s="237" t="s">
        <v>21</v>
      </c>
      <c r="L303" s="242"/>
      <c r="M303" s="243" t="s">
        <v>21</v>
      </c>
      <c r="N303" s="244" t="s">
        <v>44</v>
      </c>
      <c r="O303" s="65"/>
      <c r="P303" s="198">
        <f>O303*H303</f>
        <v>0</v>
      </c>
      <c r="Q303" s="198">
        <v>1E-3</v>
      </c>
      <c r="R303" s="198">
        <f>Q303*H303</f>
        <v>1.4E-2</v>
      </c>
      <c r="S303" s="198">
        <v>0</v>
      </c>
      <c r="T303" s="199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0" t="s">
        <v>214</v>
      </c>
      <c r="AT303" s="200" t="s">
        <v>416</v>
      </c>
      <c r="AU303" s="200" t="s">
        <v>83</v>
      </c>
      <c r="AY303" s="18" t="s">
        <v>172</v>
      </c>
      <c r="BE303" s="201">
        <f>IF(N303="základní",J303,0)</f>
        <v>0</v>
      </c>
      <c r="BF303" s="201">
        <f>IF(N303="snížená",J303,0)</f>
        <v>0</v>
      </c>
      <c r="BG303" s="201">
        <f>IF(N303="zákl. přenesená",J303,0)</f>
        <v>0</v>
      </c>
      <c r="BH303" s="201">
        <f>IF(N303="sníž. přenesená",J303,0)</f>
        <v>0</v>
      </c>
      <c r="BI303" s="201">
        <f>IF(N303="nulová",J303,0)</f>
        <v>0</v>
      </c>
      <c r="BJ303" s="18" t="s">
        <v>81</v>
      </c>
      <c r="BK303" s="201">
        <f>ROUND(I303*H303,2)</f>
        <v>0</v>
      </c>
      <c r="BL303" s="18" t="s">
        <v>178</v>
      </c>
      <c r="BM303" s="200" t="s">
        <v>859</v>
      </c>
    </row>
    <row r="304" spans="1:65" s="2" customFormat="1" ht="16.5" customHeight="1">
      <c r="A304" s="35"/>
      <c r="B304" s="36"/>
      <c r="C304" s="189" t="s">
        <v>586</v>
      </c>
      <c r="D304" s="189" t="s">
        <v>174</v>
      </c>
      <c r="E304" s="190" t="s">
        <v>861</v>
      </c>
      <c r="F304" s="191" t="s">
        <v>862</v>
      </c>
      <c r="G304" s="192" t="s">
        <v>217</v>
      </c>
      <c r="H304" s="193">
        <v>1</v>
      </c>
      <c r="I304" s="194"/>
      <c r="J304" s="195">
        <f>ROUND(I304*H304,2)</f>
        <v>0</v>
      </c>
      <c r="K304" s="191" t="s">
        <v>177</v>
      </c>
      <c r="L304" s="40"/>
      <c r="M304" s="196" t="s">
        <v>21</v>
      </c>
      <c r="N304" s="197" t="s">
        <v>44</v>
      </c>
      <c r="O304" s="65"/>
      <c r="P304" s="198">
        <f>O304*H304</f>
        <v>0</v>
      </c>
      <c r="Q304" s="198">
        <v>0.32906000000000002</v>
      </c>
      <c r="R304" s="198">
        <f>Q304*H304</f>
        <v>0.32906000000000002</v>
      </c>
      <c r="S304" s="198">
        <v>0</v>
      </c>
      <c r="T304" s="199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0" t="s">
        <v>178</v>
      </c>
      <c r="AT304" s="200" t="s">
        <v>174</v>
      </c>
      <c r="AU304" s="200" t="s">
        <v>83</v>
      </c>
      <c r="AY304" s="18" t="s">
        <v>172</v>
      </c>
      <c r="BE304" s="201">
        <f>IF(N304="základní",J304,0)</f>
        <v>0</v>
      </c>
      <c r="BF304" s="201">
        <f>IF(N304="snížená",J304,0)</f>
        <v>0</v>
      </c>
      <c r="BG304" s="201">
        <f>IF(N304="zákl. přenesená",J304,0)</f>
        <v>0</v>
      </c>
      <c r="BH304" s="201">
        <f>IF(N304="sníž. přenesená",J304,0)</f>
        <v>0</v>
      </c>
      <c r="BI304" s="201">
        <f>IF(N304="nulová",J304,0)</f>
        <v>0</v>
      </c>
      <c r="BJ304" s="18" t="s">
        <v>81</v>
      </c>
      <c r="BK304" s="201">
        <f>ROUND(I304*H304,2)</f>
        <v>0</v>
      </c>
      <c r="BL304" s="18" t="s">
        <v>178</v>
      </c>
      <c r="BM304" s="200" t="s">
        <v>863</v>
      </c>
    </row>
    <row r="305" spans="1:65" s="15" customFormat="1">
      <c r="B305" s="225"/>
      <c r="C305" s="226"/>
      <c r="D305" s="204" t="s">
        <v>180</v>
      </c>
      <c r="E305" s="227" t="s">
        <v>21</v>
      </c>
      <c r="F305" s="228" t="s">
        <v>971</v>
      </c>
      <c r="G305" s="226"/>
      <c r="H305" s="227" t="s">
        <v>21</v>
      </c>
      <c r="I305" s="229"/>
      <c r="J305" s="226"/>
      <c r="K305" s="226"/>
      <c r="L305" s="230"/>
      <c r="M305" s="231"/>
      <c r="N305" s="232"/>
      <c r="O305" s="232"/>
      <c r="P305" s="232"/>
      <c r="Q305" s="232"/>
      <c r="R305" s="232"/>
      <c r="S305" s="232"/>
      <c r="T305" s="233"/>
      <c r="AT305" s="234" t="s">
        <v>180</v>
      </c>
      <c r="AU305" s="234" t="s">
        <v>83</v>
      </c>
      <c r="AV305" s="15" t="s">
        <v>81</v>
      </c>
      <c r="AW305" s="15" t="s">
        <v>34</v>
      </c>
      <c r="AX305" s="15" t="s">
        <v>73</v>
      </c>
      <c r="AY305" s="234" t="s">
        <v>172</v>
      </c>
    </row>
    <row r="306" spans="1:65" s="13" customFormat="1">
      <c r="B306" s="202"/>
      <c r="C306" s="203"/>
      <c r="D306" s="204" t="s">
        <v>180</v>
      </c>
      <c r="E306" s="205" t="s">
        <v>21</v>
      </c>
      <c r="F306" s="206" t="s">
        <v>81</v>
      </c>
      <c r="G306" s="203"/>
      <c r="H306" s="207">
        <v>1</v>
      </c>
      <c r="I306" s="208"/>
      <c r="J306" s="203"/>
      <c r="K306" s="203"/>
      <c r="L306" s="209"/>
      <c r="M306" s="210"/>
      <c r="N306" s="211"/>
      <c r="O306" s="211"/>
      <c r="P306" s="211"/>
      <c r="Q306" s="211"/>
      <c r="R306" s="211"/>
      <c r="S306" s="211"/>
      <c r="T306" s="212"/>
      <c r="AT306" s="213" t="s">
        <v>180</v>
      </c>
      <c r="AU306" s="213" t="s">
        <v>83</v>
      </c>
      <c r="AV306" s="13" t="s">
        <v>83</v>
      </c>
      <c r="AW306" s="13" t="s">
        <v>34</v>
      </c>
      <c r="AX306" s="13" t="s">
        <v>73</v>
      </c>
      <c r="AY306" s="213" t="s">
        <v>172</v>
      </c>
    </row>
    <row r="307" spans="1:65" s="14" customFormat="1">
      <c r="B307" s="214"/>
      <c r="C307" s="215"/>
      <c r="D307" s="204" t="s">
        <v>180</v>
      </c>
      <c r="E307" s="216" t="s">
        <v>21</v>
      </c>
      <c r="F307" s="217" t="s">
        <v>182</v>
      </c>
      <c r="G307" s="215"/>
      <c r="H307" s="218">
        <v>1</v>
      </c>
      <c r="I307" s="219"/>
      <c r="J307" s="215"/>
      <c r="K307" s="215"/>
      <c r="L307" s="220"/>
      <c r="M307" s="221"/>
      <c r="N307" s="222"/>
      <c r="O307" s="222"/>
      <c r="P307" s="222"/>
      <c r="Q307" s="222"/>
      <c r="R307" s="222"/>
      <c r="S307" s="222"/>
      <c r="T307" s="223"/>
      <c r="AT307" s="224" t="s">
        <v>180</v>
      </c>
      <c r="AU307" s="224" t="s">
        <v>83</v>
      </c>
      <c r="AV307" s="14" t="s">
        <v>178</v>
      </c>
      <c r="AW307" s="14" t="s">
        <v>34</v>
      </c>
      <c r="AX307" s="14" t="s">
        <v>81</v>
      </c>
      <c r="AY307" s="224" t="s">
        <v>172</v>
      </c>
    </row>
    <row r="308" spans="1:65" s="2" customFormat="1" ht="16.5" customHeight="1">
      <c r="A308" s="35"/>
      <c r="B308" s="36"/>
      <c r="C308" s="235" t="s">
        <v>590</v>
      </c>
      <c r="D308" s="235" t="s">
        <v>416</v>
      </c>
      <c r="E308" s="236" t="s">
        <v>865</v>
      </c>
      <c r="F308" s="237" t="s">
        <v>985</v>
      </c>
      <c r="G308" s="238" t="s">
        <v>217</v>
      </c>
      <c r="H308" s="239">
        <v>1</v>
      </c>
      <c r="I308" s="240"/>
      <c r="J308" s="241">
        <f>ROUND(I308*H308,2)</f>
        <v>0</v>
      </c>
      <c r="K308" s="237" t="s">
        <v>21</v>
      </c>
      <c r="L308" s="242"/>
      <c r="M308" s="243" t="s">
        <v>21</v>
      </c>
      <c r="N308" s="244" t="s">
        <v>44</v>
      </c>
      <c r="O308" s="65"/>
      <c r="P308" s="198">
        <f>O308*H308</f>
        <v>0</v>
      </c>
      <c r="Q308" s="198">
        <v>2.4E-2</v>
      </c>
      <c r="R308" s="198">
        <f>Q308*H308</f>
        <v>2.4E-2</v>
      </c>
      <c r="S308" s="198">
        <v>0</v>
      </c>
      <c r="T308" s="19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214</v>
      </c>
      <c r="AT308" s="200" t="s">
        <v>416</v>
      </c>
      <c r="AU308" s="200" t="s">
        <v>83</v>
      </c>
      <c r="AY308" s="18" t="s">
        <v>172</v>
      </c>
      <c r="BE308" s="201">
        <f>IF(N308="základní",J308,0)</f>
        <v>0</v>
      </c>
      <c r="BF308" s="201">
        <f>IF(N308="snížená",J308,0)</f>
        <v>0</v>
      </c>
      <c r="BG308" s="201">
        <f>IF(N308="zákl. přenesená",J308,0)</f>
        <v>0</v>
      </c>
      <c r="BH308" s="201">
        <f>IF(N308="sníž. přenesená",J308,0)</f>
        <v>0</v>
      </c>
      <c r="BI308" s="201">
        <f>IF(N308="nulová",J308,0)</f>
        <v>0</v>
      </c>
      <c r="BJ308" s="18" t="s">
        <v>81</v>
      </c>
      <c r="BK308" s="201">
        <f>ROUND(I308*H308,2)</f>
        <v>0</v>
      </c>
      <c r="BL308" s="18" t="s">
        <v>178</v>
      </c>
      <c r="BM308" s="200" t="s">
        <v>867</v>
      </c>
    </row>
    <row r="309" spans="1:65" s="2" customFormat="1" ht="16.5" customHeight="1">
      <c r="A309" s="35"/>
      <c r="B309" s="36"/>
      <c r="C309" s="235" t="s">
        <v>594</v>
      </c>
      <c r="D309" s="235" t="s">
        <v>416</v>
      </c>
      <c r="E309" s="236" t="s">
        <v>869</v>
      </c>
      <c r="F309" s="237" t="s">
        <v>870</v>
      </c>
      <c r="G309" s="238" t="s">
        <v>217</v>
      </c>
      <c r="H309" s="239">
        <v>1</v>
      </c>
      <c r="I309" s="240"/>
      <c r="J309" s="241">
        <f>ROUND(I309*H309,2)</f>
        <v>0</v>
      </c>
      <c r="K309" s="237" t="s">
        <v>21</v>
      </c>
      <c r="L309" s="242"/>
      <c r="M309" s="243" t="s">
        <v>21</v>
      </c>
      <c r="N309" s="244" t="s">
        <v>44</v>
      </c>
      <c r="O309" s="65"/>
      <c r="P309" s="198">
        <f>O309*H309</f>
        <v>0</v>
      </c>
      <c r="Q309" s="198">
        <v>2E-3</v>
      </c>
      <c r="R309" s="198">
        <f>Q309*H309</f>
        <v>2E-3</v>
      </c>
      <c r="S309" s="198">
        <v>0</v>
      </c>
      <c r="T309" s="19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0" t="s">
        <v>214</v>
      </c>
      <c r="AT309" s="200" t="s">
        <v>416</v>
      </c>
      <c r="AU309" s="200" t="s">
        <v>83</v>
      </c>
      <c r="AY309" s="18" t="s">
        <v>172</v>
      </c>
      <c r="BE309" s="201">
        <f>IF(N309="základní",J309,0)</f>
        <v>0</v>
      </c>
      <c r="BF309" s="201">
        <f>IF(N309="snížená",J309,0)</f>
        <v>0</v>
      </c>
      <c r="BG309" s="201">
        <f>IF(N309="zákl. přenesená",J309,0)</f>
        <v>0</v>
      </c>
      <c r="BH309" s="201">
        <f>IF(N309="sníž. přenesená",J309,0)</f>
        <v>0</v>
      </c>
      <c r="BI309" s="201">
        <f>IF(N309="nulová",J309,0)</f>
        <v>0</v>
      </c>
      <c r="BJ309" s="18" t="s">
        <v>81</v>
      </c>
      <c r="BK309" s="201">
        <f>ROUND(I309*H309,2)</f>
        <v>0</v>
      </c>
      <c r="BL309" s="18" t="s">
        <v>178</v>
      </c>
      <c r="BM309" s="200" t="s">
        <v>871</v>
      </c>
    </row>
    <row r="310" spans="1:65" s="2" customFormat="1" ht="16.5" customHeight="1">
      <c r="A310" s="35"/>
      <c r="B310" s="36"/>
      <c r="C310" s="189" t="s">
        <v>598</v>
      </c>
      <c r="D310" s="189" t="s">
        <v>174</v>
      </c>
      <c r="E310" s="190" t="s">
        <v>873</v>
      </c>
      <c r="F310" s="191" t="s">
        <v>874</v>
      </c>
      <c r="G310" s="192" t="s">
        <v>217</v>
      </c>
      <c r="H310" s="193">
        <v>12</v>
      </c>
      <c r="I310" s="194"/>
      <c r="J310" s="195">
        <f>ROUND(I310*H310,2)</f>
        <v>0</v>
      </c>
      <c r="K310" s="191" t="s">
        <v>177</v>
      </c>
      <c r="L310" s="40"/>
      <c r="M310" s="196" t="s">
        <v>21</v>
      </c>
      <c r="N310" s="197" t="s">
        <v>44</v>
      </c>
      <c r="O310" s="65"/>
      <c r="P310" s="198">
        <f>O310*H310</f>
        <v>0</v>
      </c>
      <c r="Q310" s="198">
        <v>3.1E-4</v>
      </c>
      <c r="R310" s="198">
        <f>Q310*H310</f>
        <v>3.7200000000000002E-3</v>
      </c>
      <c r="S310" s="198">
        <v>0</v>
      </c>
      <c r="T310" s="199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0" t="s">
        <v>178</v>
      </c>
      <c r="AT310" s="200" t="s">
        <v>174</v>
      </c>
      <c r="AU310" s="200" t="s">
        <v>83</v>
      </c>
      <c r="AY310" s="18" t="s">
        <v>172</v>
      </c>
      <c r="BE310" s="201">
        <f>IF(N310="základní",J310,0)</f>
        <v>0</v>
      </c>
      <c r="BF310" s="201">
        <f>IF(N310="snížená",J310,0)</f>
        <v>0</v>
      </c>
      <c r="BG310" s="201">
        <f>IF(N310="zákl. přenesená",J310,0)</f>
        <v>0</v>
      </c>
      <c r="BH310" s="201">
        <f>IF(N310="sníž. přenesená",J310,0)</f>
        <v>0</v>
      </c>
      <c r="BI310" s="201">
        <f>IF(N310="nulová",J310,0)</f>
        <v>0</v>
      </c>
      <c r="BJ310" s="18" t="s">
        <v>81</v>
      </c>
      <c r="BK310" s="201">
        <f>ROUND(I310*H310,2)</f>
        <v>0</v>
      </c>
      <c r="BL310" s="18" t="s">
        <v>178</v>
      </c>
      <c r="BM310" s="200" t="s">
        <v>875</v>
      </c>
    </row>
    <row r="311" spans="1:65" s="15" customFormat="1">
      <c r="B311" s="225"/>
      <c r="C311" s="226"/>
      <c r="D311" s="204" t="s">
        <v>180</v>
      </c>
      <c r="E311" s="227" t="s">
        <v>21</v>
      </c>
      <c r="F311" s="228" t="s">
        <v>971</v>
      </c>
      <c r="G311" s="226"/>
      <c r="H311" s="227" t="s">
        <v>21</v>
      </c>
      <c r="I311" s="229"/>
      <c r="J311" s="226"/>
      <c r="K311" s="226"/>
      <c r="L311" s="230"/>
      <c r="M311" s="231"/>
      <c r="N311" s="232"/>
      <c r="O311" s="232"/>
      <c r="P311" s="232"/>
      <c r="Q311" s="232"/>
      <c r="R311" s="232"/>
      <c r="S311" s="232"/>
      <c r="T311" s="233"/>
      <c r="AT311" s="234" t="s">
        <v>180</v>
      </c>
      <c r="AU311" s="234" t="s">
        <v>83</v>
      </c>
      <c r="AV311" s="15" t="s">
        <v>81</v>
      </c>
      <c r="AW311" s="15" t="s">
        <v>34</v>
      </c>
      <c r="AX311" s="15" t="s">
        <v>73</v>
      </c>
      <c r="AY311" s="234" t="s">
        <v>172</v>
      </c>
    </row>
    <row r="312" spans="1:65" s="13" customFormat="1">
      <c r="B312" s="202"/>
      <c r="C312" s="203"/>
      <c r="D312" s="204" t="s">
        <v>180</v>
      </c>
      <c r="E312" s="205" t="s">
        <v>21</v>
      </c>
      <c r="F312" s="206" t="s">
        <v>231</v>
      </c>
      <c r="G312" s="203"/>
      <c r="H312" s="207">
        <v>12</v>
      </c>
      <c r="I312" s="208"/>
      <c r="J312" s="203"/>
      <c r="K312" s="203"/>
      <c r="L312" s="209"/>
      <c r="M312" s="210"/>
      <c r="N312" s="211"/>
      <c r="O312" s="211"/>
      <c r="P312" s="211"/>
      <c r="Q312" s="211"/>
      <c r="R312" s="211"/>
      <c r="S312" s="211"/>
      <c r="T312" s="212"/>
      <c r="AT312" s="213" t="s">
        <v>180</v>
      </c>
      <c r="AU312" s="213" t="s">
        <v>83</v>
      </c>
      <c r="AV312" s="13" t="s">
        <v>83</v>
      </c>
      <c r="AW312" s="13" t="s">
        <v>34</v>
      </c>
      <c r="AX312" s="13" t="s">
        <v>73</v>
      </c>
      <c r="AY312" s="213" t="s">
        <v>172</v>
      </c>
    </row>
    <row r="313" spans="1:65" s="14" customFormat="1">
      <c r="B313" s="214"/>
      <c r="C313" s="215"/>
      <c r="D313" s="204" t="s">
        <v>180</v>
      </c>
      <c r="E313" s="216" t="s">
        <v>21</v>
      </c>
      <c r="F313" s="217" t="s">
        <v>182</v>
      </c>
      <c r="G313" s="215"/>
      <c r="H313" s="218">
        <v>12</v>
      </c>
      <c r="I313" s="219"/>
      <c r="J313" s="215"/>
      <c r="K313" s="215"/>
      <c r="L313" s="220"/>
      <c r="M313" s="221"/>
      <c r="N313" s="222"/>
      <c r="O313" s="222"/>
      <c r="P313" s="222"/>
      <c r="Q313" s="222"/>
      <c r="R313" s="222"/>
      <c r="S313" s="222"/>
      <c r="T313" s="223"/>
      <c r="AT313" s="224" t="s">
        <v>180</v>
      </c>
      <c r="AU313" s="224" t="s">
        <v>83</v>
      </c>
      <c r="AV313" s="14" t="s">
        <v>178</v>
      </c>
      <c r="AW313" s="14" t="s">
        <v>34</v>
      </c>
      <c r="AX313" s="14" t="s">
        <v>81</v>
      </c>
      <c r="AY313" s="224" t="s">
        <v>172</v>
      </c>
    </row>
    <row r="314" spans="1:65" s="2" customFormat="1" ht="16.5" customHeight="1">
      <c r="A314" s="35"/>
      <c r="B314" s="36"/>
      <c r="C314" s="189" t="s">
        <v>603</v>
      </c>
      <c r="D314" s="189" t="s">
        <v>174</v>
      </c>
      <c r="E314" s="190" t="s">
        <v>886</v>
      </c>
      <c r="F314" s="191" t="s">
        <v>882</v>
      </c>
      <c r="G314" s="192" t="s">
        <v>199</v>
      </c>
      <c r="H314" s="193">
        <v>232.93</v>
      </c>
      <c r="I314" s="194"/>
      <c r="J314" s="195">
        <f>ROUND(I314*H314,2)</f>
        <v>0</v>
      </c>
      <c r="K314" s="191" t="s">
        <v>177</v>
      </c>
      <c r="L314" s="40"/>
      <c r="M314" s="196" t="s">
        <v>21</v>
      </c>
      <c r="N314" s="197" t="s">
        <v>44</v>
      </c>
      <c r="O314" s="65"/>
      <c r="P314" s="198">
        <f>O314*H314</f>
        <v>0</v>
      </c>
      <c r="Q314" s="198">
        <v>1.9000000000000001E-4</v>
      </c>
      <c r="R314" s="198">
        <f>Q314*H314</f>
        <v>4.4256700000000003E-2</v>
      </c>
      <c r="S314" s="198">
        <v>0</v>
      </c>
      <c r="T314" s="19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0" t="s">
        <v>178</v>
      </c>
      <c r="AT314" s="200" t="s">
        <v>174</v>
      </c>
      <c r="AU314" s="200" t="s">
        <v>83</v>
      </c>
      <c r="AY314" s="18" t="s">
        <v>172</v>
      </c>
      <c r="BE314" s="201">
        <f>IF(N314="základní",J314,0)</f>
        <v>0</v>
      </c>
      <c r="BF314" s="201">
        <f>IF(N314="snížená",J314,0)</f>
        <v>0</v>
      </c>
      <c r="BG314" s="201">
        <f>IF(N314="zákl. přenesená",J314,0)</f>
        <v>0</v>
      </c>
      <c r="BH314" s="201">
        <f>IF(N314="sníž. přenesená",J314,0)</f>
        <v>0</v>
      </c>
      <c r="BI314" s="201">
        <f>IF(N314="nulová",J314,0)</f>
        <v>0</v>
      </c>
      <c r="BJ314" s="18" t="s">
        <v>81</v>
      </c>
      <c r="BK314" s="201">
        <f>ROUND(I314*H314,2)</f>
        <v>0</v>
      </c>
      <c r="BL314" s="18" t="s">
        <v>178</v>
      </c>
      <c r="BM314" s="200" t="s">
        <v>887</v>
      </c>
    </row>
    <row r="315" spans="1:65" s="15" customFormat="1">
      <c r="B315" s="225"/>
      <c r="C315" s="226"/>
      <c r="D315" s="204" t="s">
        <v>180</v>
      </c>
      <c r="E315" s="227" t="s">
        <v>21</v>
      </c>
      <c r="F315" s="228" t="s">
        <v>971</v>
      </c>
      <c r="G315" s="226"/>
      <c r="H315" s="227" t="s">
        <v>21</v>
      </c>
      <c r="I315" s="229"/>
      <c r="J315" s="226"/>
      <c r="K315" s="226"/>
      <c r="L315" s="230"/>
      <c r="M315" s="231"/>
      <c r="N315" s="232"/>
      <c r="O315" s="232"/>
      <c r="P315" s="232"/>
      <c r="Q315" s="232"/>
      <c r="R315" s="232"/>
      <c r="S315" s="232"/>
      <c r="T315" s="233"/>
      <c r="AT315" s="234" t="s">
        <v>180</v>
      </c>
      <c r="AU315" s="234" t="s">
        <v>83</v>
      </c>
      <c r="AV315" s="15" t="s">
        <v>81</v>
      </c>
      <c r="AW315" s="15" t="s">
        <v>34</v>
      </c>
      <c r="AX315" s="15" t="s">
        <v>73</v>
      </c>
      <c r="AY315" s="234" t="s">
        <v>172</v>
      </c>
    </row>
    <row r="316" spans="1:65" s="13" customFormat="1">
      <c r="B316" s="202"/>
      <c r="C316" s="203"/>
      <c r="D316" s="204" t="s">
        <v>180</v>
      </c>
      <c r="E316" s="205" t="s">
        <v>21</v>
      </c>
      <c r="F316" s="206" t="s">
        <v>986</v>
      </c>
      <c r="G316" s="203"/>
      <c r="H316" s="207">
        <v>232.93</v>
      </c>
      <c r="I316" s="208"/>
      <c r="J316" s="203"/>
      <c r="K316" s="203"/>
      <c r="L316" s="209"/>
      <c r="M316" s="210"/>
      <c r="N316" s="211"/>
      <c r="O316" s="211"/>
      <c r="P316" s="211"/>
      <c r="Q316" s="211"/>
      <c r="R316" s="211"/>
      <c r="S316" s="211"/>
      <c r="T316" s="212"/>
      <c r="AT316" s="213" t="s">
        <v>180</v>
      </c>
      <c r="AU316" s="213" t="s">
        <v>83</v>
      </c>
      <c r="AV316" s="13" t="s">
        <v>83</v>
      </c>
      <c r="AW316" s="13" t="s">
        <v>34</v>
      </c>
      <c r="AX316" s="13" t="s">
        <v>73</v>
      </c>
      <c r="AY316" s="213" t="s">
        <v>172</v>
      </c>
    </row>
    <row r="317" spans="1:65" s="14" customFormat="1">
      <c r="B317" s="214"/>
      <c r="C317" s="215"/>
      <c r="D317" s="204" t="s">
        <v>180</v>
      </c>
      <c r="E317" s="216" t="s">
        <v>21</v>
      </c>
      <c r="F317" s="217" t="s">
        <v>182</v>
      </c>
      <c r="G317" s="215"/>
      <c r="H317" s="218">
        <v>232.93</v>
      </c>
      <c r="I317" s="219"/>
      <c r="J317" s="215"/>
      <c r="K317" s="215"/>
      <c r="L317" s="220"/>
      <c r="M317" s="221"/>
      <c r="N317" s="222"/>
      <c r="O317" s="222"/>
      <c r="P317" s="222"/>
      <c r="Q317" s="222"/>
      <c r="R317" s="222"/>
      <c r="S317" s="222"/>
      <c r="T317" s="223"/>
      <c r="AT317" s="224" t="s">
        <v>180</v>
      </c>
      <c r="AU317" s="224" t="s">
        <v>83</v>
      </c>
      <c r="AV317" s="14" t="s">
        <v>178</v>
      </c>
      <c r="AW317" s="14" t="s">
        <v>34</v>
      </c>
      <c r="AX317" s="14" t="s">
        <v>81</v>
      </c>
      <c r="AY317" s="224" t="s">
        <v>172</v>
      </c>
    </row>
    <row r="318" spans="1:65" s="2" customFormat="1" ht="16.5" customHeight="1">
      <c r="A318" s="35"/>
      <c r="B318" s="36"/>
      <c r="C318" s="189" t="s">
        <v>608</v>
      </c>
      <c r="D318" s="189" t="s">
        <v>174</v>
      </c>
      <c r="E318" s="190" t="s">
        <v>890</v>
      </c>
      <c r="F318" s="191" t="s">
        <v>891</v>
      </c>
      <c r="G318" s="192" t="s">
        <v>199</v>
      </c>
      <c r="H318" s="193">
        <v>226.93</v>
      </c>
      <c r="I318" s="194"/>
      <c r="J318" s="195">
        <f>ROUND(I318*H318,2)</f>
        <v>0</v>
      </c>
      <c r="K318" s="191" t="s">
        <v>177</v>
      </c>
      <c r="L318" s="40"/>
      <c r="M318" s="196" t="s">
        <v>21</v>
      </c>
      <c r="N318" s="197" t="s">
        <v>44</v>
      </c>
      <c r="O318" s="65"/>
      <c r="P318" s="198">
        <f>O318*H318</f>
        <v>0</v>
      </c>
      <c r="Q318" s="198">
        <v>6.0000000000000002E-5</v>
      </c>
      <c r="R318" s="198">
        <f>Q318*H318</f>
        <v>1.3615800000000001E-2</v>
      </c>
      <c r="S318" s="198">
        <v>0</v>
      </c>
      <c r="T318" s="199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0" t="s">
        <v>178</v>
      </c>
      <c r="AT318" s="200" t="s">
        <v>174</v>
      </c>
      <c r="AU318" s="200" t="s">
        <v>83</v>
      </c>
      <c r="AY318" s="18" t="s">
        <v>172</v>
      </c>
      <c r="BE318" s="201">
        <f>IF(N318="základní",J318,0)</f>
        <v>0</v>
      </c>
      <c r="BF318" s="201">
        <f>IF(N318="snížená",J318,0)</f>
        <v>0</v>
      </c>
      <c r="BG318" s="201">
        <f>IF(N318="zákl. přenesená",J318,0)</f>
        <v>0</v>
      </c>
      <c r="BH318" s="201">
        <f>IF(N318="sníž. přenesená",J318,0)</f>
        <v>0</v>
      </c>
      <c r="BI318" s="201">
        <f>IF(N318="nulová",J318,0)</f>
        <v>0</v>
      </c>
      <c r="BJ318" s="18" t="s">
        <v>81</v>
      </c>
      <c r="BK318" s="201">
        <f>ROUND(I318*H318,2)</f>
        <v>0</v>
      </c>
      <c r="BL318" s="18" t="s">
        <v>178</v>
      </c>
      <c r="BM318" s="200" t="s">
        <v>892</v>
      </c>
    </row>
    <row r="319" spans="1:65" s="15" customFormat="1">
      <c r="B319" s="225"/>
      <c r="C319" s="226"/>
      <c r="D319" s="204" t="s">
        <v>180</v>
      </c>
      <c r="E319" s="227" t="s">
        <v>21</v>
      </c>
      <c r="F319" s="228" t="s">
        <v>971</v>
      </c>
      <c r="G319" s="226"/>
      <c r="H319" s="227" t="s">
        <v>21</v>
      </c>
      <c r="I319" s="229"/>
      <c r="J319" s="226"/>
      <c r="K319" s="226"/>
      <c r="L319" s="230"/>
      <c r="M319" s="231"/>
      <c r="N319" s="232"/>
      <c r="O319" s="232"/>
      <c r="P319" s="232"/>
      <c r="Q319" s="232"/>
      <c r="R319" s="232"/>
      <c r="S319" s="232"/>
      <c r="T319" s="233"/>
      <c r="AT319" s="234" t="s">
        <v>180</v>
      </c>
      <c r="AU319" s="234" t="s">
        <v>83</v>
      </c>
      <c r="AV319" s="15" t="s">
        <v>81</v>
      </c>
      <c r="AW319" s="15" t="s">
        <v>34</v>
      </c>
      <c r="AX319" s="15" t="s">
        <v>73</v>
      </c>
      <c r="AY319" s="234" t="s">
        <v>172</v>
      </c>
    </row>
    <row r="320" spans="1:65" s="13" customFormat="1">
      <c r="B320" s="202"/>
      <c r="C320" s="203"/>
      <c r="D320" s="204" t="s">
        <v>180</v>
      </c>
      <c r="E320" s="205" t="s">
        <v>21</v>
      </c>
      <c r="F320" s="206" t="s">
        <v>987</v>
      </c>
      <c r="G320" s="203"/>
      <c r="H320" s="207">
        <v>226.93</v>
      </c>
      <c r="I320" s="208"/>
      <c r="J320" s="203"/>
      <c r="K320" s="203"/>
      <c r="L320" s="209"/>
      <c r="M320" s="210"/>
      <c r="N320" s="211"/>
      <c r="O320" s="211"/>
      <c r="P320" s="211"/>
      <c r="Q320" s="211"/>
      <c r="R320" s="211"/>
      <c r="S320" s="211"/>
      <c r="T320" s="212"/>
      <c r="AT320" s="213" t="s">
        <v>180</v>
      </c>
      <c r="AU320" s="213" t="s">
        <v>83</v>
      </c>
      <c r="AV320" s="13" t="s">
        <v>83</v>
      </c>
      <c r="AW320" s="13" t="s">
        <v>34</v>
      </c>
      <c r="AX320" s="13" t="s">
        <v>73</v>
      </c>
      <c r="AY320" s="213" t="s">
        <v>172</v>
      </c>
    </row>
    <row r="321" spans="1:65" s="14" customFormat="1">
      <c r="B321" s="214"/>
      <c r="C321" s="215"/>
      <c r="D321" s="204" t="s">
        <v>180</v>
      </c>
      <c r="E321" s="216" t="s">
        <v>21</v>
      </c>
      <c r="F321" s="217" t="s">
        <v>182</v>
      </c>
      <c r="G321" s="215"/>
      <c r="H321" s="218">
        <v>226.93</v>
      </c>
      <c r="I321" s="219"/>
      <c r="J321" s="215"/>
      <c r="K321" s="215"/>
      <c r="L321" s="220"/>
      <c r="M321" s="221"/>
      <c r="N321" s="222"/>
      <c r="O321" s="222"/>
      <c r="P321" s="222"/>
      <c r="Q321" s="222"/>
      <c r="R321" s="222"/>
      <c r="S321" s="222"/>
      <c r="T321" s="223"/>
      <c r="AT321" s="224" t="s">
        <v>180</v>
      </c>
      <c r="AU321" s="224" t="s">
        <v>83</v>
      </c>
      <c r="AV321" s="14" t="s">
        <v>178</v>
      </c>
      <c r="AW321" s="14" t="s">
        <v>34</v>
      </c>
      <c r="AX321" s="14" t="s">
        <v>81</v>
      </c>
      <c r="AY321" s="224" t="s">
        <v>172</v>
      </c>
    </row>
    <row r="322" spans="1:65" s="2" customFormat="1" ht="16.5" customHeight="1">
      <c r="A322" s="35"/>
      <c r="B322" s="36"/>
      <c r="C322" s="235" t="s">
        <v>613</v>
      </c>
      <c r="D322" s="235" t="s">
        <v>416</v>
      </c>
      <c r="E322" s="236" t="s">
        <v>895</v>
      </c>
      <c r="F322" s="237" t="s">
        <v>896</v>
      </c>
      <c r="G322" s="238" t="s">
        <v>217</v>
      </c>
      <c r="H322" s="239">
        <v>60</v>
      </c>
      <c r="I322" s="240"/>
      <c r="J322" s="241">
        <f>ROUND(I322*H322,2)</f>
        <v>0</v>
      </c>
      <c r="K322" s="237" t="s">
        <v>21</v>
      </c>
      <c r="L322" s="242"/>
      <c r="M322" s="243" t="s">
        <v>21</v>
      </c>
      <c r="N322" s="244" t="s">
        <v>44</v>
      </c>
      <c r="O322" s="65"/>
      <c r="P322" s="198">
        <f>O322*H322</f>
        <v>0</v>
      </c>
      <c r="Q322" s="198">
        <v>2.0000000000000001E-4</v>
      </c>
      <c r="R322" s="198">
        <f>Q322*H322</f>
        <v>1.2E-2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214</v>
      </c>
      <c r="AT322" s="200" t="s">
        <v>416</v>
      </c>
      <c r="AU322" s="200" t="s">
        <v>83</v>
      </c>
      <c r="AY322" s="18" t="s">
        <v>172</v>
      </c>
      <c r="BE322" s="201">
        <f>IF(N322="základní",J322,0)</f>
        <v>0</v>
      </c>
      <c r="BF322" s="201">
        <f>IF(N322="snížená",J322,0)</f>
        <v>0</v>
      </c>
      <c r="BG322" s="201">
        <f>IF(N322="zákl. přenesená",J322,0)</f>
        <v>0</v>
      </c>
      <c r="BH322" s="201">
        <f>IF(N322="sníž. přenesená",J322,0)</f>
        <v>0</v>
      </c>
      <c r="BI322" s="201">
        <f>IF(N322="nulová",J322,0)</f>
        <v>0</v>
      </c>
      <c r="BJ322" s="18" t="s">
        <v>81</v>
      </c>
      <c r="BK322" s="201">
        <f>ROUND(I322*H322,2)</f>
        <v>0</v>
      </c>
      <c r="BL322" s="18" t="s">
        <v>178</v>
      </c>
      <c r="BM322" s="200" t="s">
        <v>897</v>
      </c>
    </row>
    <row r="323" spans="1:65" s="15" customFormat="1">
      <c r="B323" s="225"/>
      <c r="C323" s="226"/>
      <c r="D323" s="204" t="s">
        <v>180</v>
      </c>
      <c r="E323" s="227" t="s">
        <v>21</v>
      </c>
      <c r="F323" s="228" t="s">
        <v>971</v>
      </c>
      <c r="G323" s="226"/>
      <c r="H323" s="227" t="s">
        <v>21</v>
      </c>
      <c r="I323" s="229"/>
      <c r="J323" s="226"/>
      <c r="K323" s="226"/>
      <c r="L323" s="230"/>
      <c r="M323" s="231"/>
      <c r="N323" s="232"/>
      <c r="O323" s="232"/>
      <c r="P323" s="232"/>
      <c r="Q323" s="232"/>
      <c r="R323" s="232"/>
      <c r="S323" s="232"/>
      <c r="T323" s="233"/>
      <c r="AT323" s="234" t="s">
        <v>180</v>
      </c>
      <c r="AU323" s="234" t="s">
        <v>83</v>
      </c>
      <c r="AV323" s="15" t="s">
        <v>81</v>
      </c>
      <c r="AW323" s="15" t="s">
        <v>34</v>
      </c>
      <c r="AX323" s="15" t="s">
        <v>73</v>
      </c>
      <c r="AY323" s="234" t="s">
        <v>172</v>
      </c>
    </row>
    <row r="324" spans="1:65" s="13" customFormat="1">
      <c r="B324" s="202"/>
      <c r="C324" s="203"/>
      <c r="D324" s="204" t="s">
        <v>180</v>
      </c>
      <c r="E324" s="205" t="s">
        <v>21</v>
      </c>
      <c r="F324" s="206" t="s">
        <v>528</v>
      </c>
      <c r="G324" s="203"/>
      <c r="H324" s="207">
        <v>60</v>
      </c>
      <c r="I324" s="208"/>
      <c r="J324" s="203"/>
      <c r="K324" s="203"/>
      <c r="L324" s="209"/>
      <c r="M324" s="210"/>
      <c r="N324" s="211"/>
      <c r="O324" s="211"/>
      <c r="P324" s="211"/>
      <c r="Q324" s="211"/>
      <c r="R324" s="211"/>
      <c r="S324" s="211"/>
      <c r="T324" s="212"/>
      <c r="AT324" s="213" t="s">
        <v>180</v>
      </c>
      <c r="AU324" s="213" t="s">
        <v>83</v>
      </c>
      <c r="AV324" s="13" t="s">
        <v>83</v>
      </c>
      <c r="AW324" s="13" t="s">
        <v>34</v>
      </c>
      <c r="AX324" s="13" t="s">
        <v>73</v>
      </c>
      <c r="AY324" s="213" t="s">
        <v>172</v>
      </c>
    </row>
    <row r="325" spans="1:65" s="14" customFormat="1">
      <c r="B325" s="214"/>
      <c r="C325" s="215"/>
      <c r="D325" s="204" t="s">
        <v>180</v>
      </c>
      <c r="E325" s="216" t="s">
        <v>21</v>
      </c>
      <c r="F325" s="217" t="s">
        <v>182</v>
      </c>
      <c r="G325" s="215"/>
      <c r="H325" s="218">
        <v>60</v>
      </c>
      <c r="I325" s="219"/>
      <c r="J325" s="215"/>
      <c r="K325" s="215"/>
      <c r="L325" s="220"/>
      <c r="M325" s="221"/>
      <c r="N325" s="222"/>
      <c r="O325" s="222"/>
      <c r="P325" s="222"/>
      <c r="Q325" s="222"/>
      <c r="R325" s="222"/>
      <c r="S325" s="222"/>
      <c r="T325" s="223"/>
      <c r="AT325" s="224" t="s">
        <v>180</v>
      </c>
      <c r="AU325" s="224" t="s">
        <v>83</v>
      </c>
      <c r="AV325" s="14" t="s">
        <v>178</v>
      </c>
      <c r="AW325" s="14" t="s">
        <v>34</v>
      </c>
      <c r="AX325" s="14" t="s">
        <v>81</v>
      </c>
      <c r="AY325" s="224" t="s">
        <v>172</v>
      </c>
    </row>
    <row r="326" spans="1:65" s="2" customFormat="1" ht="16.5" customHeight="1">
      <c r="A326" s="35"/>
      <c r="B326" s="36"/>
      <c r="C326" s="189" t="s">
        <v>618</v>
      </c>
      <c r="D326" s="189" t="s">
        <v>174</v>
      </c>
      <c r="E326" s="190" t="s">
        <v>904</v>
      </c>
      <c r="F326" s="191" t="s">
        <v>905</v>
      </c>
      <c r="G326" s="192" t="s">
        <v>518</v>
      </c>
      <c r="H326" s="193">
        <v>1</v>
      </c>
      <c r="I326" s="194"/>
      <c r="J326" s="195">
        <f>ROUND(I326*H326,2)</f>
        <v>0</v>
      </c>
      <c r="K326" s="191" t="s">
        <v>21</v>
      </c>
      <c r="L326" s="40"/>
      <c r="M326" s="196" t="s">
        <v>21</v>
      </c>
      <c r="N326" s="197" t="s">
        <v>44</v>
      </c>
      <c r="O326" s="65"/>
      <c r="P326" s="198">
        <f>O326*H326</f>
        <v>0</v>
      </c>
      <c r="Q326" s="198">
        <v>0</v>
      </c>
      <c r="R326" s="198">
        <f>Q326*H326</f>
        <v>0</v>
      </c>
      <c r="S326" s="198">
        <v>0</v>
      </c>
      <c r="T326" s="199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0" t="s">
        <v>178</v>
      </c>
      <c r="AT326" s="200" t="s">
        <v>174</v>
      </c>
      <c r="AU326" s="200" t="s">
        <v>83</v>
      </c>
      <c r="AY326" s="18" t="s">
        <v>172</v>
      </c>
      <c r="BE326" s="201">
        <f>IF(N326="základní",J326,0)</f>
        <v>0</v>
      </c>
      <c r="BF326" s="201">
        <f>IF(N326="snížená",J326,0)</f>
        <v>0</v>
      </c>
      <c r="BG326" s="201">
        <f>IF(N326="zákl. přenesená",J326,0)</f>
        <v>0</v>
      </c>
      <c r="BH326" s="201">
        <f>IF(N326="sníž. přenesená",J326,0)</f>
        <v>0</v>
      </c>
      <c r="BI326" s="201">
        <f>IF(N326="nulová",J326,0)</f>
        <v>0</v>
      </c>
      <c r="BJ326" s="18" t="s">
        <v>81</v>
      </c>
      <c r="BK326" s="201">
        <f>ROUND(I326*H326,2)</f>
        <v>0</v>
      </c>
      <c r="BL326" s="18" t="s">
        <v>178</v>
      </c>
      <c r="BM326" s="200" t="s">
        <v>906</v>
      </c>
    </row>
    <row r="327" spans="1:65" s="15" customFormat="1">
      <c r="B327" s="225"/>
      <c r="C327" s="226"/>
      <c r="D327" s="204" t="s">
        <v>180</v>
      </c>
      <c r="E327" s="227" t="s">
        <v>21</v>
      </c>
      <c r="F327" s="228" t="s">
        <v>907</v>
      </c>
      <c r="G327" s="226"/>
      <c r="H327" s="227" t="s">
        <v>21</v>
      </c>
      <c r="I327" s="229"/>
      <c r="J327" s="226"/>
      <c r="K327" s="226"/>
      <c r="L327" s="230"/>
      <c r="M327" s="231"/>
      <c r="N327" s="232"/>
      <c r="O327" s="232"/>
      <c r="P327" s="232"/>
      <c r="Q327" s="232"/>
      <c r="R327" s="232"/>
      <c r="S327" s="232"/>
      <c r="T327" s="233"/>
      <c r="AT327" s="234" t="s">
        <v>180</v>
      </c>
      <c r="AU327" s="234" t="s">
        <v>83</v>
      </c>
      <c r="AV327" s="15" t="s">
        <v>81</v>
      </c>
      <c r="AW327" s="15" t="s">
        <v>34</v>
      </c>
      <c r="AX327" s="15" t="s">
        <v>73</v>
      </c>
      <c r="AY327" s="234" t="s">
        <v>172</v>
      </c>
    </row>
    <row r="328" spans="1:65" s="13" customFormat="1">
      <c r="B328" s="202"/>
      <c r="C328" s="203"/>
      <c r="D328" s="204" t="s">
        <v>180</v>
      </c>
      <c r="E328" s="205" t="s">
        <v>21</v>
      </c>
      <c r="F328" s="206" t="s">
        <v>81</v>
      </c>
      <c r="G328" s="203"/>
      <c r="H328" s="207">
        <v>1</v>
      </c>
      <c r="I328" s="208"/>
      <c r="J328" s="203"/>
      <c r="K328" s="203"/>
      <c r="L328" s="209"/>
      <c r="M328" s="210"/>
      <c r="N328" s="211"/>
      <c r="O328" s="211"/>
      <c r="P328" s="211"/>
      <c r="Q328" s="211"/>
      <c r="R328" s="211"/>
      <c r="S328" s="211"/>
      <c r="T328" s="212"/>
      <c r="AT328" s="213" t="s">
        <v>180</v>
      </c>
      <c r="AU328" s="213" t="s">
        <v>83</v>
      </c>
      <c r="AV328" s="13" t="s">
        <v>83</v>
      </c>
      <c r="AW328" s="13" t="s">
        <v>34</v>
      </c>
      <c r="AX328" s="13" t="s">
        <v>73</v>
      </c>
      <c r="AY328" s="213" t="s">
        <v>172</v>
      </c>
    </row>
    <row r="329" spans="1:65" s="14" customFormat="1">
      <c r="B329" s="214"/>
      <c r="C329" s="215"/>
      <c r="D329" s="204" t="s">
        <v>180</v>
      </c>
      <c r="E329" s="216" t="s">
        <v>21</v>
      </c>
      <c r="F329" s="217" t="s">
        <v>182</v>
      </c>
      <c r="G329" s="215"/>
      <c r="H329" s="218">
        <v>1</v>
      </c>
      <c r="I329" s="219"/>
      <c r="J329" s="215"/>
      <c r="K329" s="215"/>
      <c r="L329" s="220"/>
      <c r="M329" s="221"/>
      <c r="N329" s="222"/>
      <c r="O329" s="222"/>
      <c r="P329" s="222"/>
      <c r="Q329" s="222"/>
      <c r="R329" s="222"/>
      <c r="S329" s="222"/>
      <c r="T329" s="223"/>
      <c r="AT329" s="224" t="s">
        <v>180</v>
      </c>
      <c r="AU329" s="224" t="s">
        <v>83</v>
      </c>
      <c r="AV329" s="14" t="s">
        <v>178</v>
      </c>
      <c r="AW329" s="14" t="s">
        <v>34</v>
      </c>
      <c r="AX329" s="14" t="s">
        <v>81</v>
      </c>
      <c r="AY329" s="224" t="s">
        <v>172</v>
      </c>
    </row>
    <row r="330" spans="1:65" s="12" customFormat="1" ht="22.9" customHeight="1">
      <c r="B330" s="173"/>
      <c r="C330" s="174"/>
      <c r="D330" s="175" t="s">
        <v>72</v>
      </c>
      <c r="E330" s="187" t="s">
        <v>922</v>
      </c>
      <c r="F330" s="187" t="s">
        <v>923</v>
      </c>
      <c r="G330" s="174"/>
      <c r="H330" s="174"/>
      <c r="I330" s="177"/>
      <c r="J330" s="188">
        <f>BK330</f>
        <v>0</v>
      </c>
      <c r="K330" s="174"/>
      <c r="L330" s="179"/>
      <c r="M330" s="180"/>
      <c r="N330" s="181"/>
      <c r="O330" s="181"/>
      <c r="P330" s="182">
        <f>P331</f>
        <v>0</v>
      </c>
      <c r="Q330" s="181"/>
      <c r="R330" s="182">
        <f>R331</f>
        <v>0</v>
      </c>
      <c r="S330" s="181"/>
      <c r="T330" s="183">
        <f>T331</f>
        <v>0</v>
      </c>
      <c r="AR330" s="184" t="s">
        <v>81</v>
      </c>
      <c r="AT330" s="185" t="s">
        <v>72</v>
      </c>
      <c r="AU330" s="185" t="s">
        <v>81</v>
      </c>
      <c r="AY330" s="184" t="s">
        <v>172</v>
      </c>
      <c r="BK330" s="186">
        <f>BK331</f>
        <v>0</v>
      </c>
    </row>
    <row r="331" spans="1:65" s="2" customFormat="1" ht="24" customHeight="1">
      <c r="A331" s="35"/>
      <c r="B331" s="36"/>
      <c r="C331" s="189" t="s">
        <v>623</v>
      </c>
      <c r="D331" s="189" t="s">
        <v>174</v>
      </c>
      <c r="E331" s="190" t="s">
        <v>925</v>
      </c>
      <c r="F331" s="191" t="s">
        <v>926</v>
      </c>
      <c r="G331" s="192" t="s">
        <v>419</v>
      </c>
      <c r="H331" s="193">
        <v>4.0590000000000002</v>
      </c>
      <c r="I331" s="194"/>
      <c r="J331" s="195">
        <f>ROUND(I331*H331,2)</f>
        <v>0</v>
      </c>
      <c r="K331" s="191" t="s">
        <v>177</v>
      </c>
      <c r="L331" s="40"/>
      <c r="M331" s="248" t="s">
        <v>21</v>
      </c>
      <c r="N331" s="249" t="s">
        <v>44</v>
      </c>
      <c r="O331" s="250"/>
      <c r="P331" s="251">
        <f>O331*H331</f>
        <v>0</v>
      </c>
      <c r="Q331" s="251">
        <v>0</v>
      </c>
      <c r="R331" s="251">
        <f>Q331*H331</f>
        <v>0</v>
      </c>
      <c r="S331" s="251">
        <v>0</v>
      </c>
      <c r="T331" s="252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0" t="s">
        <v>178</v>
      </c>
      <c r="AT331" s="200" t="s">
        <v>174</v>
      </c>
      <c r="AU331" s="200" t="s">
        <v>83</v>
      </c>
      <c r="AY331" s="18" t="s">
        <v>172</v>
      </c>
      <c r="BE331" s="201">
        <f>IF(N331="základní",J331,0)</f>
        <v>0</v>
      </c>
      <c r="BF331" s="201">
        <f>IF(N331="snížená",J331,0)</f>
        <v>0</v>
      </c>
      <c r="BG331" s="201">
        <f>IF(N331="zákl. přenesená",J331,0)</f>
        <v>0</v>
      </c>
      <c r="BH331" s="201">
        <f>IF(N331="sníž. přenesená",J331,0)</f>
        <v>0</v>
      </c>
      <c r="BI331" s="201">
        <f>IF(N331="nulová",J331,0)</f>
        <v>0</v>
      </c>
      <c r="BJ331" s="18" t="s">
        <v>81</v>
      </c>
      <c r="BK331" s="201">
        <f>ROUND(I331*H331,2)</f>
        <v>0</v>
      </c>
      <c r="BL331" s="18" t="s">
        <v>178</v>
      </c>
      <c r="BM331" s="200" t="s">
        <v>927</v>
      </c>
    </row>
    <row r="332" spans="1:65" s="2" customFormat="1" ht="6.95" customHeight="1">
      <c r="A332" s="35"/>
      <c r="B332" s="48"/>
      <c r="C332" s="49"/>
      <c r="D332" s="49"/>
      <c r="E332" s="49"/>
      <c r="F332" s="49"/>
      <c r="G332" s="49"/>
      <c r="H332" s="49"/>
      <c r="I332" s="138"/>
      <c r="J332" s="49"/>
      <c r="K332" s="49"/>
      <c r="L332" s="40"/>
      <c r="M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</row>
  </sheetData>
  <sheetProtection algorithmName="SHA-512" hashValue="8uvAKlcbeltiik4hsBdUUvHYEQwrlJ2CC6qzqHMTWW7UtLCpTfY5QpSsJQjvemC5UWsF6P12UosUlSft67u4fQ==" saltValue="a4j2IrhwLaTxq8pRYX3pNf2HvMEg1amgsNobsWXLW7R0huyNpjCbVDnHSqtVK/9Dg5RE1sg93yzy6vmjxEZj9w==" spinCount="100000" sheet="1" objects="1" scenarios="1" formatColumns="0" formatRows="0" autoFilter="0"/>
  <autoFilter ref="C83:K331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85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2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89</v>
      </c>
      <c r="AZ2" s="103" t="s">
        <v>113</v>
      </c>
      <c r="BA2" s="103" t="s">
        <v>114</v>
      </c>
      <c r="BB2" s="103" t="s">
        <v>115</v>
      </c>
      <c r="BC2" s="103" t="s">
        <v>988</v>
      </c>
      <c r="BD2" s="103" t="s">
        <v>83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1"/>
      <c r="AT3" s="18" t="s">
        <v>83</v>
      </c>
      <c r="AZ3" s="103" t="s">
        <v>117</v>
      </c>
      <c r="BA3" s="103" t="s">
        <v>117</v>
      </c>
      <c r="BB3" s="103" t="s">
        <v>115</v>
      </c>
      <c r="BC3" s="103" t="s">
        <v>989</v>
      </c>
      <c r="BD3" s="103" t="s">
        <v>83</v>
      </c>
    </row>
    <row r="4" spans="1:56" s="1" customFormat="1" ht="24.95" customHeight="1">
      <c r="B4" s="21"/>
      <c r="D4" s="107" t="s">
        <v>119</v>
      </c>
      <c r="I4" s="102"/>
      <c r="L4" s="21"/>
      <c r="M4" s="108" t="s">
        <v>10</v>
      </c>
      <c r="AT4" s="18" t="s">
        <v>4</v>
      </c>
      <c r="AZ4" s="103" t="s">
        <v>120</v>
      </c>
      <c r="BA4" s="103" t="s">
        <v>120</v>
      </c>
      <c r="BB4" s="103" t="s">
        <v>115</v>
      </c>
      <c r="BC4" s="103" t="s">
        <v>990</v>
      </c>
      <c r="BD4" s="103" t="s">
        <v>83</v>
      </c>
    </row>
    <row r="5" spans="1:56" s="1" customFormat="1" ht="6.95" customHeight="1">
      <c r="B5" s="21"/>
      <c r="I5" s="102"/>
      <c r="L5" s="21"/>
      <c r="AZ5" s="103" t="s">
        <v>124</v>
      </c>
      <c r="BA5" s="103" t="s">
        <v>124</v>
      </c>
      <c r="BB5" s="103" t="s">
        <v>125</v>
      </c>
      <c r="BC5" s="103" t="s">
        <v>991</v>
      </c>
      <c r="BD5" s="103" t="s">
        <v>83</v>
      </c>
    </row>
    <row r="6" spans="1:56" s="1" customFormat="1" ht="12" customHeight="1">
      <c r="B6" s="21"/>
      <c r="D6" s="109" t="s">
        <v>16</v>
      </c>
      <c r="I6" s="102"/>
      <c r="L6" s="21"/>
      <c r="AZ6" s="103" t="s">
        <v>131</v>
      </c>
      <c r="BA6" s="103" t="s">
        <v>131</v>
      </c>
      <c r="BB6" s="103" t="s">
        <v>115</v>
      </c>
      <c r="BC6" s="103" t="s">
        <v>992</v>
      </c>
      <c r="BD6" s="103" t="s">
        <v>83</v>
      </c>
    </row>
    <row r="7" spans="1:56" s="1" customFormat="1" ht="16.5" customHeight="1">
      <c r="B7" s="21"/>
      <c r="E7" s="377" t="str">
        <f>'Rekapitulace stavby'!K6</f>
        <v>Zásobování obce Oleško pitnou vodou</v>
      </c>
      <c r="F7" s="378"/>
      <c r="G7" s="378"/>
      <c r="H7" s="378"/>
      <c r="I7" s="102"/>
      <c r="L7" s="21"/>
      <c r="AZ7" s="103" t="s">
        <v>134</v>
      </c>
      <c r="BA7" s="103" t="s">
        <v>135</v>
      </c>
      <c r="BB7" s="103" t="s">
        <v>115</v>
      </c>
      <c r="BC7" s="103" t="s">
        <v>993</v>
      </c>
      <c r="BD7" s="103" t="s">
        <v>83</v>
      </c>
    </row>
    <row r="8" spans="1:56" s="2" customFormat="1" ht="12" customHeight="1">
      <c r="A8" s="35"/>
      <c r="B8" s="40"/>
      <c r="C8" s="35"/>
      <c r="D8" s="109" t="s">
        <v>130</v>
      </c>
      <c r="E8" s="35"/>
      <c r="F8" s="35"/>
      <c r="G8" s="35"/>
      <c r="H8" s="35"/>
      <c r="I8" s="110"/>
      <c r="J8" s="35"/>
      <c r="K8" s="35"/>
      <c r="L8" s="11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3" t="s">
        <v>137</v>
      </c>
      <c r="BA8" s="103" t="s">
        <v>137</v>
      </c>
      <c r="BB8" s="103" t="s">
        <v>115</v>
      </c>
      <c r="BC8" s="103" t="s">
        <v>994</v>
      </c>
      <c r="BD8" s="103" t="s">
        <v>83</v>
      </c>
    </row>
    <row r="9" spans="1:56" s="2" customFormat="1" ht="16.5" customHeight="1">
      <c r="A9" s="35"/>
      <c r="B9" s="40"/>
      <c r="C9" s="35"/>
      <c r="D9" s="35"/>
      <c r="E9" s="379" t="s">
        <v>995</v>
      </c>
      <c r="F9" s="380"/>
      <c r="G9" s="380"/>
      <c r="H9" s="380"/>
      <c r="I9" s="110"/>
      <c r="J9" s="35"/>
      <c r="K9" s="35"/>
      <c r="L9" s="11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3" t="s">
        <v>139</v>
      </c>
      <c r="BA9" s="103" t="s">
        <v>140</v>
      </c>
      <c r="BB9" s="103" t="s">
        <v>115</v>
      </c>
      <c r="BC9" s="103" t="s">
        <v>996</v>
      </c>
      <c r="BD9" s="103" t="s">
        <v>83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110"/>
      <c r="J10" s="35"/>
      <c r="K10" s="35"/>
      <c r="L10" s="11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09" t="s">
        <v>18</v>
      </c>
      <c r="E11" s="35"/>
      <c r="F11" s="112" t="s">
        <v>19</v>
      </c>
      <c r="G11" s="35"/>
      <c r="H11" s="35"/>
      <c r="I11" s="113" t="s">
        <v>20</v>
      </c>
      <c r="J11" s="112" t="s">
        <v>21</v>
      </c>
      <c r="K11" s="35"/>
      <c r="L11" s="11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09" t="s">
        <v>22</v>
      </c>
      <c r="E12" s="35"/>
      <c r="F12" s="112" t="s">
        <v>23</v>
      </c>
      <c r="G12" s="35"/>
      <c r="H12" s="35"/>
      <c r="I12" s="113" t="s">
        <v>24</v>
      </c>
      <c r="J12" s="114" t="str">
        <f>'Rekapitulace stavby'!AN8</f>
        <v>16. 10. 2019</v>
      </c>
      <c r="K12" s="35"/>
      <c r="L12" s="11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10"/>
      <c r="J13" s="35"/>
      <c r="K13" s="35"/>
      <c r="L13" s="11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09" t="s">
        <v>26</v>
      </c>
      <c r="E14" s="35"/>
      <c r="F14" s="35"/>
      <c r="G14" s="35"/>
      <c r="H14" s="35"/>
      <c r="I14" s="113" t="s">
        <v>27</v>
      </c>
      <c r="J14" s="112" t="s">
        <v>21</v>
      </c>
      <c r="K14" s="35"/>
      <c r="L14" s="11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2" t="s">
        <v>28</v>
      </c>
      <c r="F15" s="35"/>
      <c r="G15" s="35"/>
      <c r="H15" s="35"/>
      <c r="I15" s="113" t="s">
        <v>29</v>
      </c>
      <c r="J15" s="112" t="s">
        <v>21</v>
      </c>
      <c r="K15" s="35"/>
      <c r="L15" s="11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10"/>
      <c r="J16" s="35"/>
      <c r="K16" s="35"/>
      <c r="L16" s="11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9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11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81" t="str">
        <f>'Rekapitulace stavby'!E14</f>
        <v>Vyplň údaj</v>
      </c>
      <c r="F18" s="382"/>
      <c r="G18" s="382"/>
      <c r="H18" s="382"/>
      <c r="I18" s="113" t="s">
        <v>29</v>
      </c>
      <c r="J18" s="31" t="str">
        <f>'Rekapitulace stavby'!AN14</f>
        <v>Vyplň údaj</v>
      </c>
      <c r="K18" s="35"/>
      <c r="L18" s="11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10"/>
      <c r="J19" s="35"/>
      <c r="K19" s="35"/>
      <c r="L19" s="11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9" t="s">
        <v>32</v>
      </c>
      <c r="E20" s="35"/>
      <c r="F20" s="35"/>
      <c r="G20" s="35"/>
      <c r="H20" s="35"/>
      <c r="I20" s="113" t="s">
        <v>27</v>
      </c>
      <c r="J20" s="112" t="s">
        <v>21</v>
      </c>
      <c r="K20" s="35"/>
      <c r="L20" s="11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2" t="s">
        <v>33</v>
      </c>
      <c r="F21" s="35"/>
      <c r="G21" s="35"/>
      <c r="H21" s="35"/>
      <c r="I21" s="113" t="s">
        <v>29</v>
      </c>
      <c r="J21" s="112" t="s">
        <v>21</v>
      </c>
      <c r="K21" s="35"/>
      <c r="L21" s="11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10"/>
      <c r="J22" s="35"/>
      <c r="K22" s="35"/>
      <c r="L22" s="11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9" t="s">
        <v>35</v>
      </c>
      <c r="E23" s="35"/>
      <c r="F23" s="35"/>
      <c r="G23" s="35"/>
      <c r="H23" s="35"/>
      <c r="I23" s="113" t="s">
        <v>27</v>
      </c>
      <c r="J23" s="112" t="str">
        <f>IF('Rekapitulace stavby'!AN19="","",'Rekapitulace stavby'!AN19)</f>
        <v/>
      </c>
      <c r="K23" s="35"/>
      <c r="L23" s="11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2" t="str">
        <f>IF('Rekapitulace stavby'!E20="","",'Rekapitulace stavby'!E20)</f>
        <v xml:space="preserve"> </v>
      </c>
      <c r="F24" s="35"/>
      <c r="G24" s="35"/>
      <c r="H24" s="35"/>
      <c r="I24" s="113" t="s">
        <v>29</v>
      </c>
      <c r="J24" s="112" t="str">
        <f>IF('Rekapitulace stavby'!AN20="","",'Rekapitulace stavby'!AN20)</f>
        <v/>
      </c>
      <c r="K24" s="35"/>
      <c r="L24" s="11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10"/>
      <c r="J25" s="35"/>
      <c r="K25" s="35"/>
      <c r="L25" s="111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9" t="s">
        <v>37</v>
      </c>
      <c r="E26" s="35"/>
      <c r="F26" s="35"/>
      <c r="G26" s="35"/>
      <c r="H26" s="35"/>
      <c r="I26" s="110"/>
      <c r="J26" s="35"/>
      <c r="K26" s="35"/>
      <c r="L26" s="11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63.75" customHeight="1">
      <c r="A27" s="115"/>
      <c r="B27" s="116"/>
      <c r="C27" s="115"/>
      <c r="D27" s="115"/>
      <c r="E27" s="383" t="s">
        <v>142</v>
      </c>
      <c r="F27" s="383"/>
      <c r="G27" s="383"/>
      <c r="H27" s="383"/>
      <c r="I27" s="117"/>
      <c r="J27" s="115"/>
      <c r="K27" s="115"/>
      <c r="L27" s="118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10"/>
      <c r="J28" s="35"/>
      <c r="K28" s="35"/>
      <c r="L28" s="11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20"/>
      <c r="J29" s="119"/>
      <c r="K29" s="119"/>
      <c r="L29" s="111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39</v>
      </c>
      <c r="E30" s="35"/>
      <c r="F30" s="35"/>
      <c r="G30" s="35"/>
      <c r="H30" s="35"/>
      <c r="I30" s="110"/>
      <c r="J30" s="122">
        <f>ROUND(J85, 2)</f>
        <v>0</v>
      </c>
      <c r="K30" s="35"/>
      <c r="L30" s="111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20"/>
      <c r="J31" s="119"/>
      <c r="K31" s="119"/>
      <c r="L31" s="11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41</v>
      </c>
      <c r="G32" s="35"/>
      <c r="H32" s="35"/>
      <c r="I32" s="124" t="s">
        <v>40</v>
      </c>
      <c r="J32" s="123" t="s">
        <v>42</v>
      </c>
      <c r="K32" s="35"/>
      <c r="L32" s="11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5" t="s">
        <v>43</v>
      </c>
      <c r="E33" s="109" t="s">
        <v>44</v>
      </c>
      <c r="F33" s="126">
        <f>ROUND((SUM(BE85:BE384)),  2)</f>
        <v>0</v>
      </c>
      <c r="G33" s="35"/>
      <c r="H33" s="35"/>
      <c r="I33" s="127">
        <v>0.21</v>
      </c>
      <c r="J33" s="126">
        <f>ROUND(((SUM(BE85:BE384))*I33),  2)</f>
        <v>0</v>
      </c>
      <c r="K33" s="35"/>
      <c r="L33" s="111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9" t="s">
        <v>45</v>
      </c>
      <c r="F34" s="126">
        <f>ROUND((SUM(BF85:BF384)),  2)</f>
        <v>0</v>
      </c>
      <c r="G34" s="35"/>
      <c r="H34" s="35"/>
      <c r="I34" s="127">
        <v>0.15</v>
      </c>
      <c r="J34" s="126">
        <f>ROUND(((SUM(BF85:BF384))*I34),  2)</f>
        <v>0</v>
      </c>
      <c r="K34" s="35"/>
      <c r="L34" s="11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9" t="s">
        <v>46</v>
      </c>
      <c r="F35" s="126">
        <f>ROUND((SUM(BG85:BG384)),  2)</f>
        <v>0</v>
      </c>
      <c r="G35" s="35"/>
      <c r="H35" s="35"/>
      <c r="I35" s="127">
        <v>0.21</v>
      </c>
      <c r="J35" s="126">
        <f>0</f>
        <v>0</v>
      </c>
      <c r="K35" s="35"/>
      <c r="L35" s="11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9" t="s">
        <v>47</v>
      </c>
      <c r="F36" s="126">
        <f>ROUND((SUM(BH85:BH384)),  2)</f>
        <v>0</v>
      </c>
      <c r="G36" s="35"/>
      <c r="H36" s="35"/>
      <c r="I36" s="127">
        <v>0.15</v>
      </c>
      <c r="J36" s="126">
        <f>0</f>
        <v>0</v>
      </c>
      <c r="K36" s="35"/>
      <c r="L36" s="11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48</v>
      </c>
      <c r="F37" s="126">
        <f>ROUND((SUM(BI85:BI384)),  2)</f>
        <v>0</v>
      </c>
      <c r="G37" s="35"/>
      <c r="H37" s="35"/>
      <c r="I37" s="127">
        <v>0</v>
      </c>
      <c r="J37" s="126">
        <f>0</f>
        <v>0</v>
      </c>
      <c r="K37" s="35"/>
      <c r="L37" s="11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10"/>
      <c r="J38" s="35"/>
      <c r="K38" s="35"/>
      <c r="L38" s="11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8"/>
      <c r="D39" s="129" t="s">
        <v>49</v>
      </c>
      <c r="E39" s="130"/>
      <c r="F39" s="130"/>
      <c r="G39" s="131" t="s">
        <v>50</v>
      </c>
      <c r="H39" s="132" t="s">
        <v>51</v>
      </c>
      <c r="I39" s="133"/>
      <c r="J39" s="134">
        <f>SUM(J30:J37)</f>
        <v>0</v>
      </c>
      <c r="K39" s="135"/>
      <c r="L39" s="111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6"/>
      <c r="C40" s="137"/>
      <c r="D40" s="137"/>
      <c r="E40" s="137"/>
      <c r="F40" s="137"/>
      <c r="G40" s="137"/>
      <c r="H40" s="137"/>
      <c r="I40" s="138"/>
      <c r="J40" s="137"/>
      <c r="K40" s="137"/>
      <c r="L40" s="111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9"/>
      <c r="C44" s="140"/>
      <c r="D44" s="140"/>
      <c r="E44" s="140"/>
      <c r="F44" s="140"/>
      <c r="G44" s="140"/>
      <c r="H44" s="140"/>
      <c r="I44" s="141"/>
      <c r="J44" s="140"/>
      <c r="K44" s="140"/>
      <c r="L44" s="111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143</v>
      </c>
      <c r="D45" s="37"/>
      <c r="E45" s="37"/>
      <c r="F45" s="37"/>
      <c r="G45" s="37"/>
      <c r="H45" s="37"/>
      <c r="I45" s="110"/>
      <c r="J45" s="37"/>
      <c r="K45" s="37"/>
      <c r="L45" s="111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110"/>
      <c r="J46" s="37"/>
      <c r="K46" s="37"/>
      <c r="L46" s="111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110"/>
      <c r="J47" s="37"/>
      <c r="K47" s="37"/>
      <c r="L47" s="111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75" t="str">
        <f>E7</f>
        <v>Zásobování obce Oleško pitnou vodou</v>
      </c>
      <c r="F48" s="376"/>
      <c r="G48" s="376"/>
      <c r="H48" s="376"/>
      <c r="I48" s="110"/>
      <c r="J48" s="37"/>
      <c r="K48" s="37"/>
      <c r="L48" s="11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130</v>
      </c>
      <c r="D49" s="37"/>
      <c r="E49" s="37"/>
      <c r="F49" s="37"/>
      <c r="G49" s="37"/>
      <c r="H49" s="37"/>
      <c r="I49" s="110"/>
      <c r="J49" s="37"/>
      <c r="K49" s="37"/>
      <c r="L49" s="111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53" t="str">
        <f>E9</f>
        <v>03 - IO 01 Vodovodní řad V3</v>
      </c>
      <c r="F50" s="374"/>
      <c r="G50" s="374"/>
      <c r="H50" s="374"/>
      <c r="I50" s="110"/>
      <c r="J50" s="37"/>
      <c r="K50" s="37"/>
      <c r="L50" s="111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110"/>
      <c r="J51" s="37"/>
      <c r="K51" s="37"/>
      <c r="L51" s="111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Oleško</v>
      </c>
      <c r="G52" s="37"/>
      <c r="H52" s="37"/>
      <c r="I52" s="113" t="s">
        <v>24</v>
      </c>
      <c r="J52" s="60" t="str">
        <f>IF(J12="","",J12)</f>
        <v>16. 10. 2019</v>
      </c>
      <c r="K52" s="37"/>
      <c r="L52" s="111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110"/>
      <c r="J53" s="37"/>
      <c r="K53" s="37"/>
      <c r="L53" s="111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7.95" customHeight="1">
      <c r="A54" s="35"/>
      <c r="B54" s="36"/>
      <c r="C54" s="30" t="s">
        <v>26</v>
      </c>
      <c r="D54" s="37"/>
      <c r="E54" s="37"/>
      <c r="F54" s="28" t="str">
        <f>E15</f>
        <v>Obec Oleško</v>
      </c>
      <c r="G54" s="37"/>
      <c r="H54" s="37"/>
      <c r="I54" s="113" t="s">
        <v>32</v>
      </c>
      <c r="J54" s="33" t="str">
        <f>E21</f>
        <v>SVIS UL, spol. s.r.o.</v>
      </c>
      <c r="K54" s="37"/>
      <c r="L54" s="11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113" t="s">
        <v>35</v>
      </c>
      <c r="J55" s="33" t="str">
        <f>E24</f>
        <v xml:space="preserve"> </v>
      </c>
      <c r="K55" s="37"/>
      <c r="L55" s="111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110"/>
      <c r="J56" s="37"/>
      <c r="K56" s="37"/>
      <c r="L56" s="111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42" t="s">
        <v>144</v>
      </c>
      <c r="D57" s="143"/>
      <c r="E57" s="143"/>
      <c r="F57" s="143"/>
      <c r="G57" s="143"/>
      <c r="H57" s="143"/>
      <c r="I57" s="144"/>
      <c r="J57" s="145" t="s">
        <v>145</v>
      </c>
      <c r="K57" s="143"/>
      <c r="L57" s="111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110"/>
      <c r="J58" s="37"/>
      <c r="K58" s="37"/>
      <c r="L58" s="111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6" t="s">
        <v>71</v>
      </c>
      <c r="D59" s="37"/>
      <c r="E59" s="37"/>
      <c r="F59" s="37"/>
      <c r="G59" s="37"/>
      <c r="H59" s="37"/>
      <c r="I59" s="110"/>
      <c r="J59" s="78">
        <f>J85</f>
        <v>0</v>
      </c>
      <c r="K59" s="37"/>
      <c r="L59" s="111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146</v>
      </c>
    </row>
    <row r="60" spans="1:47" s="9" customFormat="1" ht="24.95" customHeight="1">
      <c r="B60" s="147"/>
      <c r="C60" s="148"/>
      <c r="D60" s="149" t="s">
        <v>147</v>
      </c>
      <c r="E60" s="150"/>
      <c r="F60" s="150"/>
      <c r="G60" s="150"/>
      <c r="H60" s="150"/>
      <c r="I60" s="151"/>
      <c r="J60" s="152">
        <f>J86</f>
        <v>0</v>
      </c>
      <c r="K60" s="148"/>
      <c r="L60" s="153"/>
    </row>
    <row r="61" spans="1:47" s="10" customFormat="1" ht="19.899999999999999" customHeight="1">
      <c r="B61" s="154"/>
      <c r="C61" s="155"/>
      <c r="D61" s="156" t="s">
        <v>148</v>
      </c>
      <c r="E61" s="157"/>
      <c r="F61" s="157"/>
      <c r="G61" s="157"/>
      <c r="H61" s="157"/>
      <c r="I61" s="158"/>
      <c r="J61" s="159">
        <f>J87</f>
        <v>0</v>
      </c>
      <c r="K61" s="155"/>
      <c r="L61" s="160"/>
    </row>
    <row r="62" spans="1:47" s="10" customFormat="1" ht="19.899999999999999" customHeight="1">
      <c r="B62" s="154"/>
      <c r="C62" s="155"/>
      <c r="D62" s="156" t="s">
        <v>150</v>
      </c>
      <c r="E62" s="157"/>
      <c r="F62" s="157"/>
      <c r="G62" s="157"/>
      <c r="H62" s="157"/>
      <c r="I62" s="158"/>
      <c r="J62" s="159">
        <f>J219</f>
        <v>0</v>
      </c>
      <c r="K62" s="155"/>
      <c r="L62" s="160"/>
    </row>
    <row r="63" spans="1:47" s="10" customFormat="1" ht="19.899999999999999" customHeight="1">
      <c r="B63" s="154"/>
      <c r="C63" s="155"/>
      <c r="D63" s="156" t="s">
        <v>151</v>
      </c>
      <c r="E63" s="157"/>
      <c r="F63" s="157"/>
      <c r="G63" s="157"/>
      <c r="H63" s="157"/>
      <c r="I63" s="158"/>
      <c r="J63" s="159">
        <f>J227</f>
        <v>0</v>
      </c>
      <c r="K63" s="155"/>
      <c r="L63" s="160"/>
    </row>
    <row r="64" spans="1:47" s="10" customFormat="1" ht="19.899999999999999" customHeight="1">
      <c r="B64" s="154"/>
      <c r="C64" s="155"/>
      <c r="D64" s="156" t="s">
        <v>152</v>
      </c>
      <c r="E64" s="157"/>
      <c r="F64" s="157"/>
      <c r="G64" s="157"/>
      <c r="H64" s="157"/>
      <c r="I64" s="158"/>
      <c r="J64" s="159">
        <f>J242</f>
        <v>0</v>
      </c>
      <c r="K64" s="155"/>
      <c r="L64" s="160"/>
    </row>
    <row r="65" spans="1:31" s="10" customFormat="1" ht="19.899999999999999" customHeight="1">
      <c r="B65" s="154"/>
      <c r="C65" s="155"/>
      <c r="D65" s="156" t="s">
        <v>154</v>
      </c>
      <c r="E65" s="157"/>
      <c r="F65" s="157"/>
      <c r="G65" s="157"/>
      <c r="H65" s="157"/>
      <c r="I65" s="158"/>
      <c r="J65" s="159">
        <f>J383</f>
        <v>0</v>
      </c>
      <c r="K65" s="155"/>
      <c r="L65" s="160"/>
    </row>
    <row r="66" spans="1:31" s="2" customFormat="1" ht="21.75" customHeight="1">
      <c r="A66" s="35"/>
      <c r="B66" s="36"/>
      <c r="C66" s="37"/>
      <c r="D66" s="37"/>
      <c r="E66" s="37"/>
      <c r="F66" s="37"/>
      <c r="G66" s="37"/>
      <c r="H66" s="37"/>
      <c r="I66" s="110"/>
      <c r="J66" s="37"/>
      <c r="K66" s="37"/>
      <c r="L66" s="111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5" customHeight="1">
      <c r="A67" s="35"/>
      <c r="B67" s="48"/>
      <c r="C67" s="49"/>
      <c r="D67" s="49"/>
      <c r="E67" s="49"/>
      <c r="F67" s="49"/>
      <c r="G67" s="49"/>
      <c r="H67" s="49"/>
      <c r="I67" s="138"/>
      <c r="J67" s="49"/>
      <c r="K67" s="49"/>
      <c r="L67" s="111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5" customHeight="1">
      <c r="A71" s="35"/>
      <c r="B71" s="50"/>
      <c r="C71" s="51"/>
      <c r="D71" s="51"/>
      <c r="E71" s="51"/>
      <c r="F71" s="51"/>
      <c r="G71" s="51"/>
      <c r="H71" s="51"/>
      <c r="I71" s="141"/>
      <c r="J71" s="51"/>
      <c r="K71" s="51"/>
      <c r="L71" s="111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5" customHeight="1">
      <c r="A72" s="35"/>
      <c r="B72" s="36"/>
      <c r="C72" s="24" t="s">
        <v>157</v>
      </c>
      <c r="D72" s="37"/>
      <c r="E72" s="37"/>
      <c r="F72" s="37"/>
      <c r="G72" s="37"/>
      <c r="H72" s="37"/>
      <c r="I72" s="110"/>
      <c r="J72" s="37"/>
      <c r="K72" s="37"/>
      <c r="L72" s="111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110"/>
      <c r="J73" s="37"/>
      <c r="K73" s="37"/>
      <c r="L73" s="111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16</v>
      </c>
      <c r="D74" s="37"/>
      <c r="E74" s="37"/>
      <c r="F74" s="37"/>
      <c r="G74" s="37"/>
      <c r="H74" s="37"/>
      <c r="I74" s="110"/>
      <c r="J74" s="37"/>
      <c r="K74" s="37"/>
      <c r="L74" s="111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7"/>
      <c r="D75" s="37"/>
      <c r="E75" s="375" t="str">
        <f>E7</f>
        <v>Zásobování obce Oleško pitnou vodou</v>
      </c>
      <c r="F75" s="376"/>
      <c r="G75" s="376"/>
      <c r="H75" s="376"/>
      <c r="I75" s="110"/>
      <c r="J75" s="37"/>
      <c r="K75" s="37"/>
      <c r="L75" s="111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130</v>
      </c>
      <c r="D76" s="37"/>
      <c r="E76" s="37"/>
      <c r="F76" s="37"/>
      <c r="G76" s="37"/>
      <c r="H76" s="37"/>
      <c r="I76" s="110"/>
      <c r="J76" s="37"/>
      <c r="K76" s="37"/>
      <c r="L76" s="11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7"/>
      <c r="D77" s="37"/>
      <c r="E77" s="353" t="str">
        <f>E9</f>
        <v>03 - IO 01 Vodovodní řad V3</v>
      </c>
      <c r="F77" s="374"/>
      <c r="G77" s="374"/>
      <c r="H77" s="374"/>
      <c r="I77" s="110"/>
      <c r="J77" s="37"/>
      <c r="K77" s="37"/>
      <c r="L77" s="11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110"/>
      <c r="J78" s="37"/>
      <c r="K78" s="37"/>
      <c r="L78" s="111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22</v>
      </c>
      <c r="D79" s="37"/>
      <c r="E79" s="37"/>
      <c r="F79" s="28" t="str">
        <f>F12</f>
        <v>Oleško</v>
      </c>
      <c r="G79" s="37"/>
      <c r="H79" s="37"/>
      <c r="I79" s="113" t="s">
        <v>24</v>
      </c>
      <c r="J79" s="60" t="str">
        <f>IF(J12="","",J12)</f>
        <v>16. 10. 2019</v>
      </c>
      <c r="K79" s="37"/>
      <c r="L79" s="111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7"/>
      <c r="D80" s="37"/>
      <c r="E80" s="37"/>
      <c r="F80" s="37"/>
      <c r="G80" s="37"/>
      <c r="H80" s="37"/>
      <c r="I80" s="110"/>
      <c r="J80" s="37"/>
      <c r="K80" s="37"/>
      <c r="L80" s="111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27.95" customHeight="1">
      <c r="A81" s="35"/>
      <c r="B81" s="36"/>
      <c r="C81" s="30" t="s">
        <v>26</v>
      </c>
      <c r="D81" s="37"/>
      <c r="E81" s="37"/>
      <c r="F81" s="28" t="str">
        <f>E15</f>
        <v>Obec Oleško</v>
      </c>
      <c r="G81" s="37"/>
      <c r="H81" s="37"/>
      <c r="I81" s="113" t="s">
        <v>32</v>
      </c>
      <c r="J81" s="33" t="str">
        <f>E21</f>
        <v>SVIS UL, spol. s.r.o.</v>
      </c>
      <c r="K81" s="37"/>
      <c r="L81" s="11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30</v>
      </c>
      <c r="D82" s="37"/>
      <c r="E82" s="37"/>
      <c r="F82" s="28" t="str">
        <f>IF(E18="","",E18)</f>
        <v>Vyplň údaj</v>
      </c>
      <c r="G82" s="37"/>
      <c r="H82" s="37"/>
      <c r="I82" s="113" t="s">
        <v>35</v>
      </c>
      <c r="J82" s="33" t="str">
        <f>E24</f>
        <v xml:space="preserve"> </v>
      </c>
      <c r="K82" s="37"/>
      <c r="L82" s="11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7"/>
      <c r="D83" s="37"/>
      <c r="E83" s="37"/>
      <c r="F83" s="37"/>
      <c r="G83" s="37"/>
      <c r="H83" s="37"/>
      <c r="I83" s="110"/>
      <c r="J83" s="37"/>
      <c r="K83" s="37"/>
      <c r="L83" s="111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61"/>
      <c r="B84" s="162"/>
      <c r="C84" s="163" t="s">
        <v>158</v>
      </c>
      <c r="D84" s="164" t="s">
        <v>58</v>
      </c>
      <c r="E84" s="164" t="s">
        <v>54</v>
      </c>
      <c r="F84" s="164" t="s">
        <v>55</v>
      </c>
      <c r="G84" s="164" t="s">
        <v>159</v>
      </c>
      <c r="H84" s="164" t="s">
        <v>160</v>
      </c>
      <c r="I84" s="165" t="s">
        <v>161</v>
      </c>
      <c r="J84" s="164" t="s">
        <v>145</v>
      </c>
      <c r="K84" s="166" t="s">
        <v>162</v>
      </c>
      <c r="L84" s="167"/>
      <c r="M84" s="69" t="s">
        <v>21</v>
      </c>
      <c r="N84" s="70" t="s">
        <v>43</v>
      </c>
      <c r="O84" s="70" t="s">
        <v>163</v>
      </c>
      <c r="P84" s="70" t="s">
        <v>164</v>
      </c>
      <c r="Q84" s="70" t="s">
        <v>165</v>
      </c>
      <c r="R84" s="70" t="s">
        <v>166</v>
      </c>
      <c r="S84" s="70" t="s">
        <v>167</v>
      </c>
      <c r="T84" s="71" t="s">
        <v>168</v>
      </c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</row>
    <row r="85" spans="1:65" s="2" customFormat="1" ht="22.9" customHeight="1">
      <c r="A85" s="35"/>
      <c r="B85" s="36"/>
      <c r="C85" s="76" t="s">
        <v>169</v>
      </c>
      <c r="D85" s="37"/>
      <c r="E85" s="37"/>
      <c r="F85" s="37"/>
      <c r="G85" s="37"/>
      <c r="H85" s="37"/>
      <c r="I85" s="110"/>
      <c r="J85" s="168">
        <f>BK85</f>
        <v>0</v>
      </c>
      <c r="K85" s="37"/>
      <c r="L85" s="40"/>
      <c r="M85" s="72"/>
      <c r="N85" s="169"/>
      <c r="O85" s="73"/>
      <c r="P85" s="170">
        <f>P86</f>
        <v>0</v>
      </c>
      <c r="Q85" s="73"/>
      <c r="R85" s="170">
        <f>R86</f>
        <v>3.8988657099999999</v>
      </c>
      <c r="S85" s="73"/>
      <c r="T85" s="171">
        <f>T86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72</v>
      </c>
      <c r="AU85" s="18" t="s">
        <v>146</v>
      </c>
      <c r="BK85" s="172">
        <f>BK86</f>
        <v>0</v>
      </c>
    </row>
    <row r="86" spans="1:65" s="12" customFormat="1" ht="25.9" customHeight="1">
      <c r="B86" s="173"/>
      <c r="C86" s="174"/>
      <c r="D86" s="175" t="s">
        <v>72</v>
      </c>
      <c r="E86" s="176" t="s">
        <v>170</v>
      </c>
      <c r="F86" s="176" t="s">
        <v>171</v>
      </c>
      <c r="G86" s="174"/>
      <c r="H86" s="174"/>
      <c r="I86" s="177"/>
      <c r="J86" s="178">
        <f>BK86</f>
        <v>0</v>
      </c>
      <c r="K86" s="174"/>
      <c r="L86" s="179"/>
      <c r="M86" s="180"/>
      <c r="N86" s="181"/>
      <c r="O86" s="181"/>
      <c r="P86" s="182">
        <f>P87+P219+P227+P242+P383</f>
        <v>0</v>
      </c>
      <c r="Q86" s="181"/>
      <c r="R86" s="182">
        <f>R87+R219+R227+R242+R383</f>
        <v>3.8988657099999999</v>
      </c>
      <c r="S86" s="181"/>
      <c r="T86" s="183">
        <f>T87+T219+T227+T242+T383</f>
        <v>0</v>
      </c>
      <c r="AR86" s="184" t="s">
        <v>81</v>
      </c>
      <c r="AT86" s="185" t="s">
        <v>72</v>
      </c>
      <c r="AU86" s="185" t="s">
        <v>73</v>
      </c>
      <c r="AY86" s="184" t="s">
        <v>172</v>
      </c>
      <c r="BK86" s="186">
        <f>BK87+BK219+BK227+BK242+BK383</f>
        <v>0</v>
      </c>
    </row>
    <row r="87" spans="1:65" s="12" customFormat="1" ht="22.9" customHeight="1">
      <c r="B87" s="173"/>
      <c r="C87" s="174"/>
      <c r="D87" s="175" t="s">
        <v>72</v>
      </c>
      <c r="E87" s="187" t="s">
        <v>81</v>
      </c>
      <c r="F87" s="187" t="s">
        <v>173</v>
      </c>
      <c r="G87" s="174"/>
      <c r="H87" s="174"/>
      <c r="I87" s="177"/>
      <c r="J87" s="188">
        <f>BK87</f>
        <v>0</v>
      </c>
      <c r="K87" s="174"/>
      <c r="L87" s="179"/>
      <c r="M87" s="180"/>
      <c r="N87" s="181"/>
      <c r="O87" s="181"/>
      <c r="P87" s="182">
        <f>SUM(P88:P218)</f>
        <v>0</v>
      </c>
      <c r="Q87" s="181"/>
      <c r="R87" s="182">
        <f>SUM(R88:R218)</f>
        <v>0.77622760000000002</v>
      </c>
      <c r="S87" s="181"/>
      <c r="T87" s="183">
        <f>SUM(T88:T218)</f>
        <v>0</v>
      </c>
      <c r="AR87" s="184" t="s">
        <v>81</v>
      </c>
      <c r="AT87" s="185" t="s">
        <v>72</v>
      </c>
      <c r="AU87" s="185" t="s">
        <v>81</v>
      </c>
      <c r="AY87" s="184" t="s">
        <v>172</v>
      </c>
      <c r="BK87" s="186">
        <f>SUM(BK88:BK218)</f>
        <v>0</v>
      </c>
    </row>
    <row r="88" spans="1:65" s="2" customFormat="1" ht="16.5" customHeight="1">
      <c r="A88" s="35"/>
      <c r="B88" s="36"/>
      <c r="C88" s="189" t="s">
        <v>81</v>
      </c>
      <c r="D88" s="189" t="s">
        <v>174</v>
      </c>
      <c r="E88" s="190" t="s">
        <v>187</v>
      </c>
      <c r="F88" s="191" t="s">
        <v>188</v>
      </c>
      <c r="G88" s="192" t="s">
        <v>189</v>
      </c>
      <c r="H88" s="193">
        <v>20</v>
      </c>
      <c r="I88" s="194"/>
      <c r="J88" s="195">
        <f>ROUND(I88*H88,2)</f>
        <v>0</v>
      </c>
      <c r="K88" s="191" t="s">
        <v>177</v>
      </c>
      <c r="L88" s="40"/>
      <c r="M88" s="196" t="s">
        <v>21</v>
      </c>
      <c r="N88" s="197" t="s">
        <v>44</v>
      </c>
      <c r="O88" s="65"/>
      <c r="P88" s="198">
        <f>O88*H88</f>
        <v>0</v>
      </c>
      <c r="Q88" s="198">
        <v>0</v>
      </c>
      <c r="R88" s="198">
        <f>Q88*H88</f>
        <v>0</v>
      </c>
      <c r="S88" s="198">
        <v>0</v>
      </c>
      <c r="T88" s="199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200" t="s">
        <v>178</v>
      </c>
      <c r="AT88" s="200" t="s">
        <v>174</v>
      </c>
      <c r="AU88" s="200" t="s">
        <v>83</v>
      </c>
      <c r="AY88" s="18" t="s">
        <v>172</v>
      </c>
      <c r="BE88" s="201">
        <f>IF(N88="základní",J88,0)</f>
        <v>0</v>
      </c>
      <c r="BF88" s="201">
        <f>IF(N88="snížená",J88,0)</f>
        <v>0</v>
      </c>
      <c r="BG88" s="201">
        <f>IF(N88="zákl. přenesená",J88,0)</f>
        <v>0</v>
      </c>
      <c r="BH88" s="201">
        <f>IF(N88="sníž. přenesená",J88,0)</f>
        <v>0</v>
      </c>
      <c r="BI88" s="201">
        <f>IF(N88="nulová",J88,0)</f>
        <v>0</v>
      </c>
      <c r="BJ88" s="18" t="s">
        <v>81</v>
      </c>
      <c r="BK88" s="201">
        <f>ROUND(I88*H88,2)</f>
        <v>0</v>
      </c>
      <c r="BL88" s="18" t="s">
        <v>178</v>
      </c>
      <c r="BM88" s="200" t="s">
        <v>190</v>
      </c>
    </row>
    <row r="89" spans="1:65" s="13" customFormat="1">
      <c r="B89" s="202"/>
      <c r="C89" s="203"/>
      <c r="D89" s="204" t="s">
        <v>180</v>
      </c>
      <c r="E89" s="205" t="s">
        <v>21</v>
      </c>
      <c r="F89" s="206" t="s">
        <v>946</v>
      </c>
      <c r="G89" s="203"/>
      <c r="H89" s="207">
        <v>20</v>
      </c>
      <c r="I89" s="208"/>
      <c r="J89" s="203"/>
      <c r="K89" s="203"/>
      <c r="L89" s="209"/>
      <c r="M89" s="210"/>
      <c r="N89" s="211"/>
      <c r="O89" s="211"/>
      <c r="P89" s="211"/>
      <c r="Q89" s="211"/>
      <c r="R89" s="211"/>
      <c r="S89" s="211"/>
      <c r="T89" s="212"/>
      <c r="AT89" s="213" t="s">
        <v>180</v>
      </c>
      <c r="AU89" s="213" t="s">
        <v>83</v>
      </c>
      <c r="AV89" s="13" t="s">
        <v>83</v>
      </c>
      <c r="AW89" s="13" t="s">
        <v>34</v>
      </c>
      <c r="AX89" s="13" t="s">
        <v>73</v>
      </c>
      <c r="AY89" s="213" t="s">
        <v>172</v>
      </c>
    </row>
    <row r="90" spans="1:65" s="14" customFormat="1">
      <c r="B90" s="214"/>
      <c r="C90" s="215"/>
      <c r="D90" s="204" t="s">
        <v>180</v>
      </c>
      <c r="E90" s="216" t="s">
        <v>21</v>
      </c>
      <c r="F90" s="217" t="s">
        <v>182</v>
      </c>
      <c r="G90" s="215"/>
      <c r="H90" s="218">
        <v>20</v>
      </c>
      <c r="I90" s="219"/>
      <c r="J90" s="215"/>
      <c r="K90" s="215"/>
      <c r="L90" s="220"/>
      <c r="M90" s="221"/>
      <c r="N90" s="222"/>
      <c r="O90" s="222"/>
      <c r="P90" s="222"/>
      <c r="Q90" s="222"/>
      <c r="R90" s="222"/>
      <c r="S90" s="222"/>
      <c r="T90" s="223"/>
      <c r="AT90" s="224" t="s">
        <v>180</v>
      </c>
      <c r="AU90" s="224" t="s">
        <v>83</v>
      </c>
      <c r="AV90" s="14" t="s">
        <v>178</v>
      </c>
      <c r="AW90" s="14" t="s">
        <v>34</v>
      </c>
      <c r="AX90" s="14" t="s">
        <v>81</v>
      </c>
      <c r="AY90" s="224" t="s">
        <v>172</v>
      </c>
    </row>
    <row r="91" spans="1:65" s="2" customFormat="1" ht="24" customHeight="1">
      <c r="A91" s="35"/>
      <c r="B91" s="36"/>
      <c r="C91" s="189" t="s">
        <v>83</v>
      </c>
      <c r="D91" s="189" t="s">
        <v>174</v>
      </c>
      <c r="E91" s="190" t="s">
        <v>192</v>
      </c>
      <c r="F91" s="191" t="s">
        <v>193</v>
      </c>
      <c r="G91" s="192" t="s">
        <v>194</v>
      </c>
      <c r="H91" s="193">
        <v>20</v>
      </c>
      <c r="I91" s="194"/>
      <c r="J91" s="195">
        <f>ROUND(I91*H91,2)</f>
        <v>0</v>
      </c>
      <c r="K91" s="191" t="s">
        <v>177</v>
      </c>
      <c r="L91" s="40"/>
      <c r="M91" s="196" t="s">
        <v>21</v>
      </c>
      <c r="N91" s="197" t="s">
        <v>44</v>
      </c>
      <c r="O91" s="65"/>
      <c r="P91" s="198">
        <f>O91*H91</f>
        <v>0</v>
      </c>
      <c r="Q91" s="198">
        <v>0</v>
      </c>
      <c r="R91" s="198">
        <f>Q91*H91</f>
        <v>0</v>
      </c>
      <c r="S91" s="198">
        <v>0</v>
      </c>
      <c r="T91" s="19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200" t="s">
        <v>178</v>
      </c>
      <c r="AT91" s="200" t="s">
        <v>174</v>
      </c>
      <c r="AU91" s="200" t="s">
        <v>83</v>
      </c>
      <c r="AY91" s="18" t="s">
        <v>172</v>
      </c>
      <c r="BE91" s="201">
        <f>IF(N91="základní",J91,0)</f>
        <v>0</v>
      </c>
      <c r="BF91" s="201">
        <f>IF(N91="snížená",J91,0)</f>
        <v>0</v>
      </c>
      <c r="BG91" s="201">
        <f>IF(N91="zákl. přenesená",J91,0)</f>
        <v>0</v>
      </c>
      <c r="BH91" s="201">
        <f>IF(N91="sníž. přenesená",J91,0)</f>
        <v>0</v>
      </c>
      <c r="BI91" s="201">
        <f>IF(N91="nulová",J91,0)</f>
        <v>0</v>
      </c>
      <c r="BJ91" s="18" t="s">
        <v>81</v>
      </c>
      <c r="BK91" s="201">
        <f>ROUND(I91*H91,2)</f>
        <v>0</v>
      </c>
      <c r="BL91" s="18" t="s">
        <v>178</v>
      </c>
      <c r="BM91" s="200" t="s">
        <v>195</v>
      </c>
    </row>
    <row r="92" spans="1:65" s="2" customFormat="1" ht="48" customHeight="1">
      <c r="A92" s="35"/>
      <c r="B92" s="36"/>
      <c r="C92" s="189" t="s">
        <v>186</v>
      </c>
      <c r="D92" s="189" t="s">
        <v>174</v>
      </c>
      <c r="E92" s="190" t="s">
        <v>210</v>
      </c>
      <c r="F92" s="191" t="s">
        <v>211</v>
      </c>
      <c r="G92" s="192" t="s">
        <v>199</v>
      </c>
      <c r="H92" s="193">
        <v>2</v>
      </c>
      <c r="I92" s="194"/>
      <c r="J92" s="195">
        <f>ROUND(I92*H92,2)</f>
        <v>0</v>
      </c>
      <c r="K92" s="191" t="s">
        <v>177</v>
      </c>
      <c r="L92" s="40"/>
      <c r="M92" s="196" t="s">
        <v>21</v>
      </c>
      <c r="N92" s="197" t="s">
        <v>44</v>
      </c>
      <c r="O92" s="65"/>
      <c r="P92" s="198">
        <f>O92*H92</f>
        <v>0</v>
      </c>
      <c r="Q92" s="198">
        <v>3.6900000000000002E-2</v>
      </c>
      <c r="R92" s="198">
        <f>Q92*H92</f>
        <v>7.3800000000000004E-2</v>
      </c>
      <c r="S92" s="198">
        <v>0</v>
      </c>
      <c r="T92" s="199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200" t="s">
        <v>178</v>
      </c>
      <c r="AT92" s="200" t="s">
        <v>174</v>
      </c>
      <c r="AU92" s="200" t="s">
        <v>83</v>
      </c>
      <c r="AY92" s="18" t="s">
        <v>172</v>
      </c>
      <c r="BE92" s="201">
        <f>IF(N92="základní",J92,0)</f>
        <v>0</v>
      </c>
      <c r="BF92" s="201">
        <f>IF(N92="snížená",J92,0)</f>
        <v>0</v>
      </c>
      <c r="BG92" s="201">
        <f>IF(N92="zákl. přenesená",J92,0)</f>
        <v>0</v>
      </c>
      <c r="BH92" s="201">
        <f>IF(N92="sníž. přenesená",J92,0)</f>
        <v>0</v>
      </c>
      <c r="BI92" s="201">
        <f>IF(N92="nulová",J92,0)</f>
        <v>0</v>
      </c>
      <c r="BJ92" s="18" t="s">
        <v>81</v>
      </c>
      <c r="BK92" s="201">
        <f>ROUND(I92*H92,2)</f>
        <v>0</v>
      </c>
      <c r="BL92" s="18" t="s">
        <v>178</v>
      </c>
      <c r="BM92" s="200" t="s">
        <v>212</v>
      </c>
    </row>
    <row r="93" spans="1:65" s="15" customFormat="1">
      <c r="B93" s="225"/>
      <c r="C93" s="226"/>
      <c r="D93" s="204" t="s">
        <v>180</v>
      </c>
      <c r="E93" s="227" t="s">
        <v>21</v>
      </c>
      <c r="F93" s="228" t="s">
        <v>201</v>
      </c>
      <c r="G93" s="226"/>
      <c r="H93" s="227" t="s">
        <v>21</v>
      </c>
      <c r="I93" s="229"/>
      <c r="J93" s="226"/>
      <c r="K93" s="226"/>
      <c r="L93" s="230"/>
      <c r="M93" s="231"/>
      <c r="N93" s="232"/>
      <c r="O93" s="232"/>
      <c r="P93" s="232"/>
      <c r="Q93" s="232"/>
      <c r="R93" s="232"/>
      <c r="S93" s="232"/>
      <c r="T93" s="233"/>
      <c r="AT93" s="234" t="s">
        <v>180</v>
      </c>
      <c r="AU93" s="234" t="s">
        <v>83</v>
      </c>
      <c r="AV93" s="15" t="s">
        <v>81</v>
      </c>
      <c r="AW93" s="15" t="s">
        <v>34</v>
      </c>
      <c r="AX93" s="15" t="s">
        <v>73</v>
      </c>
      <c r="AY93" s="234" t="s">
        <v>172</v>
      </c>
    </row>
    <row r="94" spans="1:65" s="13" customFormat="1">
      <c r="B94" s="202"/>
      <c r="C94" s="203"/>
      <c r="D94" s="204" t="s">
        <v>180</v>
      </c>
      <c r="E94" s="205" t="s">
        <v>21</v>
      </c>
      <c r="F94" s="206" t="s">
        <v>213</v>
      </c>
      <c r="G94" s="203"/>
      <c r="H94" s="207">
        <v>2</v>
      </c>
      <c r="I94" s="208"/>
      <c r="J94" s="203"/>
      <c r="K94" s="203"/>
      <c r="L94" s="209"/>
      <c r="M94" s="210"/>
      <c r="N94" s="211"/>
      <c r="O94" s="211"/>
      <c r="P94" s="211"/>
      <c r="Q94" s="211"/>
      <c r="R94" s="211"/>
      <c r="S94" s="211"/>
      <c r="T94" s="212"/>
      <c r="AT94" s="213" t="s">
        <v>180</v>
      </c>
      <c r="AU94" s="213" t="s">
        <v>83</v>
      </c>
      <c r="AV94" s="13" t="s">
        <v>83</v>
      </c>
      <c r="AW94" s="13" t="s">
        <v>34</v>
      </c>
      <c r="AX94" s="13" t="s">
        <v>73</v>
      </c>
      <c r="AY94" s="213" t="s">
        <v>172</v>
      </c>
    </row>
    <row r="95" spans="1:65" s="14" customFormat="1">
      <c r="B95" s="214"/>
      <c r="C95" s="215"/>
      <c r="D95" s="204" t="s">
        <v>180</v>
      </c>
      <c r="E95" s="216" t="s">
        <v>21</v>
      </c>
      <c r="F95" s="217" t="s">
        <v>182</v>
      </c>
      <c r="G95" s="215"/>
      <c r="H95" s="218">
        <v>2</v>
      </c>
      <c r="I95" s="219"/>
      <c r="J95" s="215"/>
      <c r="K95" s="215"/>
      <c r="L95" s="220"/>
      <c r="M95" s="221"/>
      <c r="N95" s="222"/>
      <c r="O95" s="222"/>
      <c r="P95" s="222"/>
      <c r="Q95" s="222"/>
      <c r="R95" s="222"/>
      <c r="S95" s="222"/>
      <c r="T95" s="223"/>
      <c r="AT95" s="224" t="s">
        <v>180</v>
      </c>
      <c r="AU95" s="224" t="s">
        <v>83</v>
      </c>
      <c r="AV95" s="14" t="s">
        <v>178</v>
      </c>
      <c r="AW95" s="14" t="s">
        <v>34</v>
      </c>
      <c r="AX95" s="14" t="s">
        <v>81</v>
      </c>
      <c r="AY95" s="224" t="s">
        <v>172</v>
      </c>
    </row>
    <row r="96" spans="1:65" s="2" customFormat="1" ht="24" customHeight="1">
      <c r="A96" s="35"/>
      <c r="B96" s="36"/>
      <c r="C96" s="189" t="s">
        <v>178</v>
      </c>
      <c r="D96" s="189" t="s">
        <v>174</v>
      </c>
      <c r="E96" s="190" t="s">
        <v>215</v>
      </c>
      <c r="F96" s="191" t="s">
        <v>216</v>
      </c>
      <c r="G96" s="192" t="s">
        <v>217</v>
      </c>
      <c r="H96" s="193">
        <v>3</v>
      </c>
      <c r="I96" s="194"/>
      <c r="J96" s="195">
        <f>ROUND(I96*H96,2)</f>
        <v>0</v>
      </c>
      <c r="K96" s="191" t="s">
        <v>177</v>
      </c>
      <c r="L96" s="40"/>
      <c r="M96" s="196" t="s">
        <v>21</v>
      </c>
      <c r="N96" s="197" t="s">
        <v>44</v>
      </c>
      <c r="O96" s="65"/>
      <c r="P96" s="198">
        <f>O96*H96</f>
        <v>0</v>
      </c>
      <c r="Q96" s="198">
        <v>6.4999999999999997E-4</v>
      </c>
      <c r="R96" s="198">
        <f>Q96*H96</f>
        <v>1.9499999999999999E-3</v>
      </c>
      <c r="S96" s="198">
        <v>0</v>
      </c>
      <c r="T96" s="19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200" t="s">
        <v>178</v>
      </c>
      <c r="AT96" s="200" t="s">
        <v>174</v>
      </c>
      <c r="AU96" s="200" t="s">
        <v>83</v>
      </c>
      <c r="AY96" s="18" t="s">
        <v>172</v>
      </c>
      <c r="BE96" s="201">
        <f>IF(N96="základní",J96,0)</f>
        <v>0</v>
      </c>
      <c r="BF96" s="201">
        <f>IF(N96="snížená",J96,0)</f>
        <v>0</v>
      </c>
      <c r="BG96" s="201">
        <f>IF(N96="zákl. přenesená",J96,0)</f>
        <v>0</v>
      </c>
      <c r="BH96" s="201">
        <f>IF(N96="sníž. přenesená",J96,0)</f>
        <v>0</v>
      </c>
      <c r="BI96" s="201">
        <f>IF(N96="nulová",J96,0)</f>
        <v>0</v>
      </c>
      <c r="BJ96" s="18" t="s">
        <v>81</v>
      </c>
      <c r="BK96" s="201">
        <f>ROUND(I96*H96,2)</f>
        <v>0</v>
      </c>
      <c r="BL96" s="18" t="s">
        <v>178</v>
      </c>
      <c r="BM96" s="200" t="s">
        <v>218</v>
      </c>
    </row>
    <row r="97" spans="1:65" s="2" customFormat="1" ht="24" customHeight="1">
      <c r="A97" s="35"/>
      <c r="B97" s="36"/>
      <c r="C97" s="189" t="s">
        <v>196</v>
      </c>
      <c r="D97" s="189" t="s">
        <v>174</v>
      </c>
      <c r="E97" s="190" t="s">
        <v>220</v>
      </c>
      <c r="F97" s="191" t="s">
        <v>221</v>
      </c>
      <c r="G97" s="192" t="s">
        <v>217</v>
      </c>
      <c r="H97" s="193">
        <v>3</v>
      </c>
      <c r="I97" s="194"/>
      <c r="J97" s="195">
        <f>ROUND(I97*H97,2)</f>
        <v>0</v>
      </c>
      <c r="K97" s="191" t="s">
        <v>177</v>
      </c>
      <c r="L97" s="40"/>
      <c r="M97" s="196" t="s">
        <v>21</v>
      </c>
      <c r="N97" s="197" t="s">
        <v>44</v>
      </c>
      <c r="O97" s="65"/>
      <c r="P97" s="198">
        <f>O97*H97</f>
        <v>0</v>
      </c>
      <c r="Q97" s="198">
        <v>0</v>
      </c>
      <c r="R97" s="198">
        <f>Q97*H97</f>
        <v>0</v>
      </c>
      <c r="S97" s="198">
        <v>0</v>
      </c>
      <c r="T97" s="19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200" t="s">
        <v>178</v>
      </c>
      <c r="AT97" s="200" t="s">
        <v>174</v>
      </c>
      <c r="AU97" s="200" t="s">
        <v>83</v>
      </c>
      <c r="AY97" s="18" t="s">
        <v>172</v>
      </c>
      <c r="BE97" s="201">
        <f>IF(N97="základní",J97,0)</f>
        <v>0</v>
      </c>
      <c r="BF97" s="201">
        <f>IF(N97="snížená",J97,0)</f>
        <v>0</v>
      </c>
      <c r="BG97" s="201">
        <f>IF(N97="zákl. přenesená",J97,0)</f>
        <v>0</v>
      </c>
      <c r="BH97" s="201">
        <f>IF(N97="sníž. přenesená",J97,0)</f>
        <v>0</v>
      </c>
      <c r="BI97" s="201">
        <f>IF(N97="nulová",J97,0)</f>
        <v>0</v>
      </c>
      <c r="BJ97" s="18" t="s">
        <v>81</v>
      </c>
      <c r="BK97" s="201">
        <f>ROUND(I97*H97,2)</f>
        <v>0</v>
      </c>
      <c r="BL97" s="18" t="s">
        <v>178</v>
      </c>
      <c r="BM97" s="200" t="s">
        <v>222</v>
      </c>
    </row>
    <row r="98" spans="1:65" s="2" customFormat="1" ht="24" customHeight="1">
      <c r="A98" s="35"/>
      <c r="B98" s="36"/>
      <c r="C98" s="189" t="s">
        <v>203</v>
      </c>
      <c r="D98" s="189" t="s">
        <v>174</v>
      </c>
      <c r="E98" s="190" t="s">
        <v>223</v>
      </c>
      <c r="F98" s="191" t="s">
        <v>224</v>
      </c>
      <c r="G98" s="192" t="s">
        <v>125</v>
      </c>
      <c r="H98" s="193">
        <v>18</v>
      </c>
      <c r="I98" s="194"/>
      <c r="J98" s="195">
        <f>ROUND(I98*H98,2)</f>
        <v>0</v>
      </c>
      <c r="K98" s="191" t="s">
        <v>177</v>
      </c>
      <c r="L98" s="40"/>
      <c r="M98" s="196" t="s">
        <v>21</v>
      </c>
      <c r="N98" s="197" t="s">
        <v>44</v>
      </c>
      <c r="O98" s="65"/>
      <c r="P98" s="198">
        <f>O98*H98</f>
        <v>0</v>
      </c>
      <c r="Q98" s="198">
        <v>6.4000000000000005E-4</v>
      </c>
      <c r="R98" s="198">
        <f>Q98*H98</f>
        <v>1.1520000000000001E-2</v>
      </c>
      <c r="S98" s="198">
        <v>0</v>
      </c>
      <c r="T98" s="19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200" t="s">
        <v>178</v>
      </c>
      <c r="AT98" s="200" t="s">
        <v>174</v>
      </c>
      <c r="AU98" s="200" t="s">
        <v>83</v>
      </c>
      <c r="AY98" s="18" t="s">
        <v>172</v>
      </c>
      <c r="BE98" s="201">
        <f>IF(N98="základní",J98,0)</f>
        <v>0</v>
      </c>
      <c r="BF98" s="201">
        <f>IF(N98="snížená",J98,0)</f>
        <v>0</v>
      </c>
      <c r="BG98" s="201">
        <f>IF(N98="zákl. přenesená",J98,0)</f>
        <v>0</v>
      </c>
      <c r="BH98" s="201">
        <f>IF(N98="sníž. přenesená",J98,0)</f>
        <v>0</v>
      </c>
      <c r="BI98" s="201">
        <f>IF(N98="nulová",J98,0)</f>
        <v>0</v>
      </c>
      <c r="BJ98" s="18" t="s">
        <v>81</v>
      </c>
      <c r="BK98" s="201">
        <f>ROUND(I98*H98,2)</f>
        <v>0</v>
      </c>
      <c r="BL98" s="18" t="s">
        <v>178</v>
      </c>
      <c r="BM98" s="200" t="s">
        <v>225</v>
      </c>
    </row>
    <row r="99" spans="1:65" s="13" customFormat="1">
      <c r="B99" s="202"/>
      <c r="C99" s="203"/>
      <c r="D99" s="204" t="s">
        <v>180</v>
      </c>
      <c r="E99" s="205" t="s">
        <v>21</v>
      </c>
      <c r="F99" s="206" t="s">
        <v>997</v>
      </c>
      <c r="G99" s="203"/>
      <c r="H99" s="207">
        <v>18</v>
      </c>
      <c r="I99" s="208"/>
      <c r="J99" s="203"/>
      <c r="K99" s="203"/>
      <c r="L99" s="209"/>
      <c r="M99" s="210"/>
      <c r="N99" s="211"/>
      <c r="O99" s="211"/>
      <c r="P99" s="211"/>
      <c r="Q99" s="211"/>
      <c r="R99" s="211"/>
      <c r="S99" s="211"/>
      <c r="T99" s="212"/>
      <c r="AT99" s="213" t="s">
        <v>180</v>
      </c>
      <c r="AU99" s="213" t="s">
        <v>83</v>
      </c>
      <c r="AV99" s="13" t="s">
        <v>83</v>
      </c>
      <c r="AW99" s="13" t="s">
        <v>34</v>
      </c>
      <c r="AX99" s="13" t="s">
        <v>73</v>
      </c>
      <c r="AY99" s="213" t="s">
        <v>172</v>
      </c>
    </row>
    <row r="100" spans="1:65" s="14" customFormat="1">
      <c r="B100" s="214"/>
      <c r="C100" s="215"/>
      <c r="D100" s="204" t="s">
        <v>180</v>
      </c>
      <c r="E100" s="216" t="s">
        <v>21</v>
      </c>
      <c r="F100" s="217" t="s">
        <v>182</v>
      </c>
      <c r="G100" s="215"/>
      <c r="H100" s="218">
        <v>18</v>
      </c>
      <c r="I100" s="219"/>
      <c r="J100" s="215"/>
      <c r="K100" s="215"/>
      <c r="L100" s="220"/>
      <c r="M100" s="221"/>
      <c r="N100" s="222"/>
      <c r="O100" s="222"/>
      <c r="P100" s="222"/>
      <c r="Q100" s="222"/>
      <c r="R100" s="222"/>
      <c r="S100" s="222"/>
      <c r="T100" s="223"/>
      <c r="AT100" s="224" t="s">
        <v>180</v>
      </c>
      <c r="AU100" s="224" t="s">
        <v>83</v>
      </c>
      <c r="AV100" s="14" t="s">
        <v>178</v>
      </c>
      <c r="AW100" s="14" t="s">
        <v>34</v>
      </c>
      <c r="AX100" s="14" t="s">
        <v>81</v>
      </c>
      <c r="AY100" s="224" t="s">
        <v>172</v>
      </c>
    </row>
    <row r="101" spans="1:65" s="2" customFormat="1" ht="24" customHeight="1">
      <c r="A101" s="35"/>
      <c r="B101" s="36"/>
      <c r="C101" s="189" t="s">
        <v>209</v>
      </c>
      <c r="D101" s="189" t="s">
        <v>174</v>
      </c>
      <c r="E101" s="190" t="s">
        <v>228</v>
      </c>
      <c r="F101" s="191" t="s">
        <v>229</v>
      </c>
      <c r="G101" s="192" t="s">
        <v>125</v>
      </c>
      <c r="H101" s="193">
        <v>18</v>
      </c>
      <c r="I101" s="194"/>
      <c r="J101" s="195">
        <f>ROUND(I101*H101,2)</f>
        <v>0</v>
      </c>
      <c r="K101" s="191" t="s">
        <v>177</v>
      </c>
      <c r="L101" s="40"/>
      <c r="M101" s="196" t="s">
        <v>21</v>
      </c>
      <c r="N101" s="197" t="s">
        <v>44</v>
      </c>
      <c r="O101" s="65"/>
      <c r="P101" s="198">
        <f>O101*H101</f>
        <v>0</v>
      </c>
      <c r="Q101" s="198">
        <v>0</v>
      </c>
      <c r="R101" s="198">
        <f>Q101*H101</f>
        <v>0</v>
      </c>
      <c r="S101" s="198">
        <v>0</v>
      </c>
      <c r="T101" s="19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200" t="s">
        <v>178</v>
      </c>
      <c r="AT101" s="200" t="s">
        <v>174</v>
      </c>
      <c r="AU101" s="200" t="s">
        <v>83</v>
      </c>
      <c r="AY101" s="18" t="s">
        <v>172</v>
      </c>
      <c r="BE101" s="201">
        <f>IF(N101="základní",J101,0)</f>
        <v>0</v>
      </c>
      <c r="BF101" s="201">
        <f>IF(N101="snížená",J101,0)</f>
        <v>0</v>
      </c>
      <c r="BG101" s="201">
        <f>IF(N101="zákl. přenesená",J101,0)</f>
        <v>0</v>
      </c>
      <c r="BH101" s="201">
        <f>IF(N101="sníž. přenesená",J101,0)</f>
        <v>0</v>
      </c>
      <c r="BI101" s="201">
        <f>IF(N101="nulová",J101,0)</f>
        <v>0</v>
      </c>
      <c r="BJ101" s="18" t="s">
        <v>81</v>
      </c>
      <c r="BK101" s="201">
        <f>ROUND(I101*H101,2)</f>
        <v>0</v>
      </c>
      <c r="BL101" s="18" t="s">
        <v>178</v>
      </c>
      <c r="BM101" s="200" t="s">
        <v>230</v>
      </c>
    </row>
    <row r="102" spans="1:65" s="2" customFormat="1" ht="24" customHeight="1">
      <c r="A102" s="35"/>
      <c r="B102" s="36"/>
      <c r="C102" s="189" t="s">
        <v>214</v>
      </c>
      <c r="D102" s="189" t="s">
        <v>174</v>
      </c>
      <c r="E102" s="190" t="s">
        <v>241</v>
      </c>
      <c r="F102" s="191" t="s">
        <v>242</v>
      </c>
      <c r="G102" s="192" t="s">
        <v>199</v>
      </c>
      <c r="H102" s="193">
        <v>412.5</v>
      </c>
      <c r="I102" s="194"/>
      <c r="J102" s="195">
        <f>ROUND(I102*H102,2)</f>
        <v>0</v>
      </c>
      <c r="K102" s="191" t="s">
        <v>177</v>
      </c>
      <c r="L102" s="40"/>
      <c r="M102" s="196" t="s">
        <v>21</v>
      </c>
      <c r="N102" s="197" t="s">
        <v>44</v>
      </c>
      <c r="O102" s="65"/>
      <c r="P102" s="198">
        <f>O102*H102</f>
        <v>0</v>
      </c>
      <c r="Q102" s="198">
        <v>1.4999999999999999E-4</v>
      </c>
      <c r="R102" s="198">
        <f>Q102*H102</f>
        <v>6.1874999999999993E-2</v>
      </c>
      <c r="S102" s="198">
        <v>0</v>
      </c>
      <c r="T102" s="19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200" t="s">
        <v>178</v>
      </c>
      <c r="AT102" s="200" t="s">
        <v>174</v>
      </c>
      <c r="AU102" s="200" t="s">
        <v>83</v>
      </c>
      <c r="AY102" s="18" t="s">
        <v>172</v>
      </c>
      <c r="BE102" s="201">
        <f>IF(N102="základní",J102,0)</f>
        <v>0</v>
      </c>
      <c r="BF102" s="201">
        <f>IF(N102="snížená",J102,0)</f>
        <v>0</v>
      </c>
      <c r="BG102" s="201">
        <f>IF(N102="zákl. přenesená",J102,0)</f>
        <v>0</v>
      </c>
      <c r="BH102" s="201">
        <f>IF(N102="sníž. přenesená",J102,0)</f>
        <v>0</v>
      </c>
      <c r="BI102" s="201">
        <f>IF(N102="nulová",J102,0)</f>
        <v>0</v>
      </c>
      <c r="BJ102" s="18" t="s">
        <v>81</v>
      </c>
      <c r="BK102" s="201">
        <f>ROUND(I102*H102,2)</f>
        <v>0</v>
      </c>
      <c r="BL102" s="18" t="s">
        <v>178</v>
      </c>
      <c r="BM102" s="200" t="s">
        <v>243</v>
      </c>
    </row>
    <row r="103" spans="1:65" s="13" customFormat="1">
      <c r="B103" s="202"/>
      <c r="C103" s="203"/>
      <c r="D103" s="204" t="s">
        <v>180</v>
      </c>
      <c r="E103" s="205" t="s">
        <v>21</v>
      </c>
      <c r="F103" s="206" t="s">
        <v>998</v>
      </c>
      <c r="G103" s="203"/>
      <c r="H103" s="207">
        <v>412.5</v>
      </c>
      <c r="I103" s="208"/>
      <c r="J103" s="203"/>
      <c r="K103" s="203"/>
      <c r="L103" s="209"/>
      <c r="M103" s="210"/>
      <c r="N103" s="211"/>
      <c r="O103" s="211"/>
      <c r="P103" s="211"/>
      <c r="Q103" s="211"/>
      <c r="R103" s="211"/>
      <c r="S103" s="211"/>
      <c r="T103" s="212"/>
      <c r="AT103" s="213" t="s">
        <v>180</v>
      </c>
      <c r="AU103" s="213" t="s">
        <v>83</v>
      </c>
      <c r="AV103" s="13" t="s">
        <v>83</v>
      </c>
      <c r="AW103" s="13" t="s">
        <v>34</v>
      </c>
      <c r="AX103" s="13" t="s">
        <v>73</v>
      </c>
      <c r="AY103" s="213" t="s">
        <v>172</v>
      </c>
    </row>
    <row r="104" spans="1:65" s="14" customFormat="1">
      <c r="B104" s="214"/>
      <c r="C104" s="215"/>
      <c r="D104" s="204" t="s">
        <v>180</v>
      </c>
      <c r="E104" s="216" t="s">
        <v>21</v>
      </c>
      <c r="F104" s="217" t="s">
        <v>182</v>
      </c>
      <c r="G104" s="215"/>
      <c r="H104" s="218">
        <v>412.5</v>
      </c>
      <c r="I104" s="219"/>
      <c r="J104" s="215"/>
      <c r="K104" s="215"/>
      <c r="L104" s="220"/>
      <c r="M104" s="221"/>
      <c r="N104" s="222"/>
      <c r="O104" s="222"/>
      <c r="P104" s="222"/>
      <c r="Q104" s="222"/>
      <c r="R104" s="222"/>
      <c r="S104" s="222"/>
      <c r="T104" s="223"/>
      <c r="AT104" s="224" t="s">
        <v>180</v>
      </c>
      <c r="AU104" s="224" t="s">
        <v>83</v>
      </c>
      <c r="AV104" s="14" t="s">
        <v>178</v>
      </c>
      <c r="AW104" s="14" t="s">
        <v>34</v>
      </c>
      <c r="AX104" s="14" t="s">
        <v>81</v>
      </c>
      <c r="AY104" s="224" t="s">
        <v>172</v>
      </c>
    </row>
    <row r="105" spans="1:65" s="2" customFormat="1" ht="24" customHeight="1">
      <c r="A105" s="35"/>
      <c r="B105" s="36"/>
      <c r="C105" s="189" t="s">
        <v>219</v>
      </c>
      <c r="D105" s="189" t="s">
        <v>174</v>
      </c>
      <c r="E105" s="190" t="s">
        <v>245</v>
      </c>
      <c r="F105" s="191" t="s">
        <v>246</v>
      </c>
      <c r="G105" s="192" t="s">
        <v>199</v>
      </c>
      <c r="H105" s="193">
        <v>412.5</v>
      </c>
      <c r="I105" s="194"/>
      <c r="J105" s="195">
        <f>ROUND(I105*H105,2)</f>
        <v>0</v>
      </c>
      <c r="K105" s="191" t="s">
        <v>177</v>
      </c>
      <c r="L105" s="40"/>
      <c r="M105" s="196" t="s">
        <v>21</v>
      </c>
      <c r="N105" s="197" t="s">
        <v>44</v>
      </c>
      <c r="O105" s="65"/>
      <c r="P105" s="198">
        <f>O105*H105</f>
        <v>0</v>
      </c>
      <c r="Q105" s="198">
        <v>0</v>
      </c>
      <c r="R105" s="198">
        <f>Q105*H105</f>
        <v>0</v>
      </c>
      <c r="S105" s="198">
        <v>0</v>
      </c>
      <c r="T105" s="19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200" t="s">
        <v>178</v>
      </c>
      <c r="AT105" s="200" t="s">
        <v>174</v>
      </c>
      <c r="AU105" s="200" t="s">
        <v>83</v>
      </c>
      <c r="AY105" s="18" t="s">
        <v>172</v>
      </c>
      <c r="BE105" s="201">
        <f>IF(N105="základní",J105,0)</f>
        <v>0</v>
      </c>
      <c r="BF105" s="201">
        <f>IF(N105="snížená",J105,0)</f>
        <v>0</v>
      </c>
      <c r="BG105" s="201">
        <f>IF(N105="zákl. přenesená",J105,0)</f>
        <v>0</v>
      </c>
      <c r="BH105" s="201">
        <f>IF(N105="sníž. přenesená",J105,0)</f>
        <v>0</v>
      </c>
      <c r="BI105" s="201">
        <f>IF(N105="nulová",J105,0)</f>
        <v>0</v>
      </c>
      <c r="BJ105" s="18" t="s">
        <v>81</v>
      </c>
      <c r="BK105" s="201">
        <f>ROUND(I105*H105,2)</f>
        <v>0</v>
      </c>
      <c r="BL105" s="18" t="s">
        <v>178</v>
      </c>
      <c r="BM105" s="200" t="s">
        <v>247</v>
      </c>
    </row>
    <row r="106" spans="1:65" s="2" customFormat="1" ht="16.5" customHeight="1">
      <c r="A106" s="35"/>
      <c r="B106" s="36"/>
      <c r="C106" s="189" t="s">
        <v>109</v>
      </c>
      <c r="D106" s="189" t="s">
        <v>174</v>
      </c>
      <c r="E106" s="190" t="s">
        <v>249</v>
      </c>
      <c r="F106" s="191" t="s">
        <v>250</v>
      </c>
      <c r="G106" s="192" t="s">
        <v>199</v>
      </c>
      <c r="H106" s="193">
        <v>14</v>
      </c>
      <c r="I106" s="194"/>
      <c r="J106" s="195">
        <f>ROUND(I106*H106,2)</f>
        <v>0</v>
      </c>
      <c r="K106" s="191" t="s">
        <v>177</v>
      </c>
      <c r="L106" s="40"/>
      <c r="M106" s="196" t="s">
        <v>21</v>
      </c>
      <c r="N106" s="197" t="s">
        <v>44</v>
      </c>
      <c r="O106" s="65"/>
      <c r="P106" s="198">
        <f>O106*H106</f>
        <v>0</v>
      </c>
      <c r="Q106" s="198">
        <v>4.6999999999999999E-4</v>
      </c>
      <c r="R106" s="198">
        <f>Q106*H106</f>
        <v>6.5799999999999999E-3</v>
      </c>
      <c r="S106" s="198">
        <v>0</v>
      </c>
      <c r="T106" s="19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200" t="s">
        <v>178</v>
      </c>
      <c r="AT106" s="200" t="s">
        <v>174</v>
      </c>
      <c r="AU106" s="200" t="s">
        <v>83</v>
      </c>
      <c r="AY106" s="18" t="s">
        <v>172</v>
      </c>
      <c r="BE106" s="201">
        <f>IF(N106="základní",J106,0)</f>
        <v>0</v>
      </c>
      <c r="BF106" s="201">
        <f>IF(N106="snížená",J106,0)</f>
        <v>0</v>
      </c>
      <c r="BG106" s="201">
        <f>IF(N106="zákl. přenesená",J106,0)</f>
        <v>0</v>
      </c>
      <c r="BH106" s="201">
        <f>IF(N106="sníž. přenesená",J106,0)</f>
        <v>0</v>
      </c>
      <c r="BI106" s="201">
        <f>IF(N106="nulová",J106,0)</f>
        <v>0</v>
      </c>
      <c r="BJ106" s="18" t="s">
        <v>81</v>
      </c>
      <c r="BK106" s="201">
        <f>ROUND(I106*H106,2)</f>
        <v>0</v>
      </c>
      <c r="BL106" s="18" t="s">
        <v>178</v>
      </c>
      <c r="BM106" s="200" t="s">
        <v>251</v>
      </c>
    </row>
    <row r="107" spans="1:65" s="13" customFormat="1">
      <c r="B107" s="202"/>
      <c r="C107" s="203"/>
      <c r="D107" s="204" t="s">
        <v>180</v>
      </c>
      <c r="E107" s="205" t="s">
        <v>21</v>
      </c>
      <c r="F107" s="206" t="s">
        <v>949</v>
      </c>
      <c r="G107" s="203"/>
      <c r="H107" s="207">
        <v>14</v>
      </c>
      <c r="I107" s="208"/>
      <c r="J107" s="203"/>
      <c r="K107" s="203"/>
      <c r="L107" s="209"/>
      <c r="M107" s="210"/>
      <c r="N107" s="211"/>
      <c r="O107" s="211"/>
      <c r="P107" s="211"/>
      <c r="Q107" s="211"/>
      <c r="R107" s="211"/>
      <c r="S107" s="211"/>
      <c r="T107" s="212"/>
      <c r="AT107" s="213" t="s">
        <v>180</v>
      </c>
      <c r="AU107" s="213" t="s">
        <v>83</v>
      </c>
      <c r="AV107" s="13" t="s">
        <v>83</v>
      </c>
      <c r="AW107" s="13" t="s">
        <v>34</v>
      </c>
      <c r="AX107" s="13" t="s">
        <v>73</v>
      </c>
      <c r="AY107" s="213" t="s">
        <v>172</v>
      </c>
    </row>
    <row r="108" spans="1:65" s="14" customFormat="1">
      <c r="B108" s="214"/>
      <c r="C108" s="215"/>
      <c r="D108" s="204" t="s">
        <v>180</v>
      </c>
      <c r="E108" s="216" t="s">
        <v>21</v>
      </c>
      <c r="F108" s="217" t="s">
        <v>182</v>
      </c>
      <c r="G108" s="215"/>
      <c r="H108" s="218">
        <v>14</v>
      </c>
      <c r="I108" s="219"/>
      <c r="J108" s="215"/>
      <c r="K108" s="215"/>
      <c r="L108" s="220"/>
      <c r="M108" s="221"/>
      <c r="N108" s="222"/>
      <c r="O108" s="222"/>
      <c r="P108" s="222"/>
      <c r="Q108" s="222"/>
      <c r="R108" s="222"/>
      <c r="S108" s="222"/>
      <c r="T108" s="223"/>
      <c r="AT108" s="224" t="s">
        <v>180</v>
      </c>
      <c r="AU108" s="224" t="s">
        <v>83</v>
      </c>
      <c r="AV108" s="14" t="s">
        <v>178</v>
      </c>
      <c r="AW108" s="14" t="s">
        <v>34</v>
      </c>
      <c r="AX108" s="14" t="s">
        <v>81</v>
      </c>
      <c r="AY108" s="224" t="s">
        <v>172</v>
      </c>
    </row>
    <row r="109" spans="1:65" s="2" customFormat="1" ht="16.5" customHeight="1">
      <c r="A109" s="35"/>
      <c r="B109" s="36"/>
      <c r="C109" s="189" t="s">
        <v>227</v>
      </c>
      <c r="D109" s="189" t="s">
        <v>174</v>
      </c>
      <c r="E109" s="190" t="s">
        <v>254</v>
      </c>
      <c r="F109" s="191" t="s">
        <v>255</v>
      </c>
      <c r="G109" s="192" t="s">
        <v>199</v>
      </c>
      <c r="H109" s="193">
        <v>14</v>
      </c>
      <c r="I109" s="194"/>
      <c r="J109" s="195">
        <f>ROUND(I109*H109,2)</f>
        <v>0</v>
      </c>
      <c r="K109" s="191" t="s">
        <v>177</v>
      </c>
      <c r="L109" s="40"/>
      <c r="M109" s="196" t="s">
        <v>21</v>
      </c>
      <c r="N109" s="197" t="s">
        <v>44</v>
      </c>
      <c r="O109" s="65"/>
      <c r="P109" s="198">
        <f>O109*H109</f>
        <v>0</v>
      </c>
      <c r="Q109" s="198">
        <v>0</v>
      </c>
      <c r="R109" s="198">
        <f>Q109*H109</f>
        <v>0</v>
      </c>
      <c r="S109" s="198">
        <v>0</v>
      </c>
      <c r="T109" s="19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200" t="s">
        <v>178</v>
      </c>
      <c r="AT109" s="200" t="s">
        <v>174</v>
      </c>
      <c r="AU109" s="200" t="s">
        <v>83</v>
      </c>
      <c r="AY109" s="18" t="s">
        <v>172</v>
      </c>
      <c r="BE109" s="201">
        <f>IF(N109="základní",J109,0)</f>
        <v>0</v>
      </c>
      <c r="BF109" s="201">
        <f>IF(N109="snížená",J109,0)</f>
        <v>0</v>
      </c>
      <c r="BG109" s="201">
        <f>IF(N109="zákl. přenesená",J109,0)</f>
        <v>0</v>
      </c>
      <c r="BH109" s="201">
        <f>IF(N109="sníž. přenesená",J109,0)</f>
        <v>0</v>
      </c>
      <c r="BI109" s="201">
        <f>IF(N109="nulová",J109,0)</f>
        <v>0</v>
      </c>
      <c r="BJ109" s="18" t="s">
        <v>81</v>
      </c>
      <c r="BK109" s="201">
        <f>ROUND(I109*H109,2)</f>
        <v>0</v>
      </c>
      <c r="BL109" s="18" t="s">
        <v>178</v>
      </c>
      <c r="BM109" s="200" t="s">
        <v>256</v>
      </c>
    </row>
    <row r="110" spans="1:65" s="2" customFormat="1" ht="24" customHeight="1">
      <c r="A110" s="35"/>
      <c r="B110" s="36"/>
      <c r="C110" s="189" t="s">
        <v>231</v>
      </c>
      <c r="D110" s="189" t="s">
        <v>174</v>
      </c>
      <c r="E110" s="190" t="s">
        <v>258</v>
      </c>
      <c r="F110" s="191" t="s">
        <v>259</v>
      </c>
      <c r="G110" s="192" t="s">
        <v>115</v>
      </c>
      <c r="H110" s="193">
        <v>1.6</v>
      </c>
      <c r="I110" s="194"/>
      <c r="J110" s="195">
        <f>ROUND(I110*H110,2)</f>
        <v>0</v>
      </c>
      <c r="K110" s="191" t="s">
        <v>177</v>
      </c>
      <c r="L110" s="40"/>
      <c r="M110" s="196" t="s">
        <v>21</v>
      </c>
      <c r="N110" s="197" t="s">
        <v>44</v>
      </c>
      <c r="O110" s="65"/>
      <c r="P110" s="198">
        <f>O110*H110</f>
        <v>0</v>
      </c>
      <c r="Q110" s="198">
        <v>0</v>
      </c>
      <c r="R110" s="198">
        <f>Q110*H110</f>
        <v>0</v>
      </c>
      <c r="S110" s="198">
        <v>0</v>
      </c>
      <c r="T110" s="19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200" t="s">
        <v>178</v>
      </c>
      <c r="AT110" s="200" t="s">
        <v>174</v>
      </c>
      <c r="AU110" s="200" t="s">
        <v>83</v>
      </c>
      <c r="AY110" s="18" t="s">
        <v>172</v>
      </c>
      <c r="BE110" s="201">
        <f>IF(N110="základní",J110,0)</f>
        <v>0</v>
      </c>
      <c r="BF110" s="201">
        <f>IF(N110="snížená",J110,0)</f>
        <v>0</v>
      </c>
      <c r="BG110" s="201">
        <f>IF(N110="zákl. přenesená",J110,0)</f>
        <v>0</v>
      </c>
      <c r="BH110" s="201">
        <f>IF(N110="sníž. přenesená",J110,0)</f>
        <v>0</v>
      </c>
      <c r="BI110" s="201">
        <f>IF(N110="nulová",J110,0)</f>
        <v>0</v>
      </c>
      <c r="BJ110" s="18" t="s">
        <v>81</v>
      </c>
      <c r="BK110" s="201">
        <f>ROUND(I110*H110,2)</f>
        <v>0</v>
      </c>
      <c r="BL110" s="18" t="s">
        <v>178</v>
      </c>
      <c r="BM110" s="200" t="s">
        <v>260</v>
      </c>
    </row>
    <row r="111" spans="1:65" s="15" customFormat="1">
      <c r="B111" s="225"/>
      <c r="C111" s="226"/>
      <c r="D111" s="204" t="s">
        <v>180</v>
      </c>
      <c r="E111" s="227" t="s">
        <v>21</v>
      </c>
      <c r="F111" s="228" t="s">
        <v>261</v>
      </c>
      <c r="G111" s="226"/>
      <c r="H111" s="227" t="s">
        <v>21</v>
      </c>
      <c r="I111" s="229"/>
      <c r="J111" s="226"/>
      <c r="K111" s="226"/>
      <c r="L111" s="230"/>
      <c r="M111" s="231"/>
      <c r="N111" s="232"/>
      <c r="O111" s="232"/>
      <c r="P111" s="232"/>
      <c r="Q111" s="232"/>
      <c r="R111" s="232"/>
      <c r="S111" s="232"/>
      <c r="T111" s="233"/>
      <c r="AT111" s="234" t="s">
        <v>180</v>
      </c>
      <c r="AU111" s="234" t="s">
        <v>83</v>
      </c>
      <c r="AV111" s="15" t="s">
        <v>81</v>
      </c>
      <c r="AW111" s="15" t="s">
        <v>34</v>
      </c>
      <c r="AX111" s="15" t="s">
        <v>73</v>
      </c>
      <c r="AY111" s="234" t="s">
        <v>172</v>
      </c>
    </row>
    <row r="112" spans="1:65" s="13" customFormat="1">
      <c r="B112" s="202"/>
      <c r="C112" s="203"/>
      <c r="D112" s="204" t="s">
        <v>180</v>
      </c>
      <c r="E112" s="205" t="s">
        <v>21</v>
      </c>
      <c r="F112" s="206" t="s">
        <v>264</v>
      </c>
      <c r="G112" s="203"/>
      <c r="H112" s="207">
        <v>1.6</v>
      </c>
      <c r="I112" s="208"/>
      <c r="J112" s="203"/>
      <c r="K112" s="203"/>
      <c r="L112" s="209"/>
      <c r="M112" s="210"/>
      <c r="N112" s="211"/>
      <c r="O112" s="211"/>
      <c r="P112" s="211"/>
      <c r="Q112" s="211"/>
      <c r="R112" s="211"/>
      <c r="S112" s="211"/>
      <c r="T112" s="212"/>
      <c r="AT112" s="213" t="s">
        <v>180</v>
      </c>
      <c r="AU112" s="213" t="s">
        <v>83</v>
      </c>
      <c r="AV112" s="13" t="s">
        <v>83</v>
      </c>
      <c r="AW112" s="13" t="s">
        <v>34</v>
      </c>
      <c r="AX112" s="13" t="s">
        <v>73</v>
      </c>
      <c r="AY112" s="213" t="s">
        <v>172</v>
      </c>
    </row>
    <row r="113" spans="1:65" s="14" customFormat="1">
      <c r="B113" s="214"/>
      <c r="C113" s="215"/>
      <c r="D113" s="204" t="s">
        <v>180</v>
      </c>
      <c r="E113" s="216" t="s">
        <v>21</v>
      </c>
      <c r="F113" s="217" t="s">
        <v>182</v>
      </c>
      <c r="G113" s="215"/>
      <c r="H113" s="218">
        <v>1.6</v>
      </c>
      <c r="I113" s="219"/>
      <c r="J113" s="215"/>
      <c r="K113" s="215"/>
      <c r="L113" s="220"/>
      <c r="M113" s="221"/>
      <c r="N113" s="222"/>
      <c r="O113" s="222"/>
      <c r="P113" s="222"/>
      <c r="Q113" s="222"/>
      <c r="R113" s="222"/>
      <c r="S113" s="222"/>
      <c r="T113" s="223"/>
      <c r="AT113" s="224" t="s">
        <v>180</v>
      </c>
      <c r="AU113" s="224" t="s">
        <v>83</v>
      </c>
      <c r="AV113" s="14" t="s">
        <v>178</v>
      </c>
      <c r="AW113" s="14" t="s">
        <v>34</v>
      </c>
      <c r="AX113" s="14" t="s">
        <v>81</v>
      </c>
      <c r="AY113" s="224" t="s">
        <v>172</v>
      </c>
    </row>
    <row r="114" spans="1:65" s="2" customFormat="1" ht="24" customHeight="1">
      <c r="A114" s="35"/>
      <c r="B114" s="36"/>
      <c r="C114" s="189" t="s">
        <v>236</v>
      </c>
      <c r="D114" s="189" t="s">
        <v>174</v>
      </c>
      <c r="E114" s="190" t="s">
        <v>273</v>
      </c>
      <c r="F114" s="191" t="s">
        <v>274</v>
      </c>
      <c r="G114" s="192" t="s">
        <v>115</v>
      </c>
      <c r="H114" s="193">
        <v>1.163</v>
      </c>
      <c r="I114" s="194"/>
      <c r="J114" s="195">
        <f>ROUND(I114*H114,2)</f>
        <v>0</v>
      </c>
      <c r="K114" s="191" t="s">
        <v>177</v>
      </c>
      <c r="L114" s="40"/>
      <c r="M114" s="196" t="s">
        <v>21</v>
      </c>
      <c r="N114" s="197" t="s">
        <v>44</v>
      </c>
      <c r="O114" s="65"/>
      <c r="P114" s="198">
        <f>O114*H114</f>
        <v>0</v>
      </c>
      <c r="Q114" s="198">
        <v>0</v>
      </c>
      <c r="R114" s="198">
        <f>Q114*H114</f>
        <v>0</v>
      </c>
      <c r="S114" s="198">
        <v>0</v>
      </c>
      <c r="T114" s="19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200" t="s">
        <v>178</v>
      </c>
      <c r="AT114" s="200" t="s">
        <v>174</v>
      </c>
      <c r="AU114" s="200" t="s">
        <v>83</v>
      </c>
      <c r="AY114" s="18" t="s">
        <v>172</v>
      </c>
      <c r="BE114" s="201">
        <f>IF(N114="základní",J114,0)</f>
        <v>0</v>
      </c>
      <c r="BF114" s="201">
        <f>IF(N114="snížená",J114,0)</f>
        <v>0</v>
      </c>
      <c r="BG114" s="201">
        <f>IF(N114="zákl. přenesená",J114,0)</f>
        <v>0</v>
      </c>
      <c r="BH114" s="201">
        <f>IF(N114="sníž. přenesená",J114,0)</f>
        <v>0</v>
      </c>
      <c r="BI114" s="201">
        <f>IF(N114="nulová",J114,0)</f>
        <v>0</v>
      </c>
      <c r="BJ114" s="18" t="s">
        <v>81</v>
      </c>
      <c r="BK114" s="201">
        <f>ROUND(I114*H114,2)</f>
        <v>0</v>
      </c>
      <c r="BL114" s="18" t="s">
        <v>178</v>
      </c>
      <c r="BM114" s="200" t="s">
        <v>999</v>
      </c>
    </row>
    <row r="115" spans="1:65" s="15" customFormat="1">
      <c r="B115" s="225"/>
      <c r="C115" s="226"/>
      <c r="D115" s="204" t="s">
        <v>180</v>
      </c>
      <c r="E115" s="227" t="s">
        <v>21</v>
      </c>
      <c r="F115" s="228" t="s">
        <v>276</v>
      </c>
      <c r="G115" s="226"/>
      <c r="H115" s="227" t="s">
        <v>21</v>
      </c>
      <c r="I115" s="229"/>
      <c r="J115" s="226"/>
      <c r="K115" s="226"/>
      <c r="L115" s="230"/>
      <c r="M115" s="231"/>
      <c r="N115" s="232"/>
      <c r="O115" s="232"/>
      <c r="P115" s="232"/>
      <c r="Q115" s="232"/>
      <c r="R115" s="232"/>
      <c r="S115" s="232"/>
      <c r="T115" s="233"/>
      <c r="AT115" s="234" t="s">
        <v>180</v>
      </c>
      <c r="AU115" s="234" t="s">
        <v>83</v>
      </c>
      <c r="AV115" s="15" t="s">
        <v>81</v>
      </c>
      <c r="AW115" s="15" t="s">
        <v>34</v>
      </c>
      <c r="AX115" s="15" t="s">
        <v>73</v>
      </c>
      <c r="AY115" s="234" t="s">
        <v>172</v>
      </c>
    </row>
    <row r="116" spans="1:65" s="15" customFormat="1">
      <c r="B116" s="225"/>
      <c r="C116" s="226"/>
      <c r="D116" s="204" t="s">
        <v>180</v>
      </c>
      <c r="E116" s="227" t="s">
        <v>21</v>
      </c>
      <c r="F116" s="228" t="s">
        <v>277</v>
      </c>
      <c r="G116" s="226"/>
      <c r="H116" s="227" t="s">
        <v>21</v>
      </c>
      <c r="I116" s="229"/>
      <c r="J116" s="226"/>
      <c r="K116" s="226"/>
      <c r="L116" s="230"/>
      <c r="M116" s="231"/>
      <c r="N116" s="232"/>
      <c r="O116" s="232"/>
      <c r="P116" s="232"/>
      <c r="Q116" s="232"/>
      <c r="R116" s="232"/>
      <c r="S116" s="232"/>
      <c r="T116" s="233"/>
      <c r="AT116" s="234" t="s">
        <v>180</v>
      </c>
      <c r="AU116" s="234" t="s">
        <v>83</v>
      </c>
      <c r="AV116" s="15" t="s">
        <v>81</v>
      </c>
      <c r="AW116" s="15" t="s">
        <v>34</v>
      </c>
      <c r="AX116" s="15" t="s">
        <v>73</v>
      </c>
      <c r="AY116" s="234" t="s">
        <v>172</v>
      </c>
    </row>
    <row r="117" spans="1:65" s="13" customFormat="1">
      <c r="B117" s="202"/>
      <c r="C117" s="203"/>
      <c r="D117" s="204" t="s">
        <v>180</v>
      </c>
      <c r="E117" s="205" t="s">
        <v>21</v>
      </c>
      <c r="F117" s="206" t="s">
        <v>1000</v>
      </c>
      <c r="G117" s="203"/>
      <c r="H117" s="207">
        <v>2.3250000000000002</v>
      </c>
      <c r="I117" s="208"/>
      <c r="J117" s="203"/>
      <c r="K117" s="203"/>
      <c r="L117" s="209"/>
      <c r="M117" s="210"/>
      <c r="N117" s="211"/>
      <c r="O117" s="211"/>
      <c r="P117" s="211"/>
      <c r="Q117" s="211"/>
      <c r="R117" s="211"/>
      <c r="S117" s="211"/>
      <c r="T117" s="212"/>
      <c r="AT117" s="213" t="s">
        <v>180</v>
      </c>
      <c r="AU117" s="213" t="s">
        <v>83</v>
      </c>
      <c r="AV117" s="13" t="s">
        <v>83</v>
      </c>
      <c r="AW117" s="13" t="s">
        <v>34</v>
      </c>
      <c r="AX117" s="13" t="s">
        <v>73</v>
      </c>
      <c r="AY117" s="213" t="s">
        <v>172</v>
      </c>
    </row>
    <row r="118" spans="1:65" s="14" customFormat="1">
      <c r="B118" s="214"/>
      <c r="C118" s="215"/>
      <c r="D118" s="204" t="s">
        <v>180</v>
      </c>
      <c r="E118" s="216" t="s">
        <v>113</v>
      </c>
      <c r="F118" s="217" t="s">
        <v>182</v>
      </c>
      <c r="G118" s="215"/>
      <c r="H118" s="218">
        <v>2.3250000000000002</v>
      </c>
      <c r="I118" s="219"/>
      <c r="J118" s="215"/>
      <c r="K118" s="215"/>
      <c r="L118" s="220"/>
      <c r="M118" s="221"/>
      <c r="N118" s="222"/>
      <c r="O118" s="222"/>
      <c r="P118" s="222"/>
      <c r="Q118" s="222"/>
      <c r="R118" s="222"/>
      <c r="S118" s="222"/>
      <c r="T118" s="223"/>
      <c r="AT118" s="224" t="s">
        <v>180</v>
      </c>
      <c r="AU118" s="224" t="s">
        <v>83</v>
      </c>
      <c r="AV118" s="14" t="s">
        <v>178</v>
      </c>
      <c r="AW118" s="14" t="s">
        <v>34</v>
      </c>
      <c r="AX118" s="14" t="s">
        <v>73</v>
      </c>
      <c r="AY118" s="224" t="s">
        <v>172</v>
      </c>
    </row>
    <row r="119" spans="1:65" s="13" customFormat="1">
      <c r="B119" s="202"/>
      <c r="C119" s="203"/>
      <c r="D119" s="204" t="s">
        <v>180</v>
      </c>
      <c r="E119" s="205" t="s">
        <v>21</v>
      </c>
      <c r="F119" s="206" t="s">
        <v>279</v>
      </c>
      <c r="G119" s="203"/>
      <c r="H119" s="207">
        <v>1.163</v>
      </c>
      <c r="I119" s="208"/>
      <c r="J119" s="203"/>
      <c r="K119" s="203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180</v>
      </c>
      <c r="AU119" s="213" t="s">
        <v>83</v>
      </c>
      <c r="AV119" s="13" t="s">
        <v>83</v>
      </c>
      <c r="AW119" s="13" t="s">
        <v>34</v>
      </c>
      <c r="AX119" s="13" t="s">
        <v>81</v>
      </c>
      <c r="AY119" s="213" t="s">
        <v>172</v>
      </c>
    </row>
    <row r="120" spans="1:65" s="2" customFormat="1" ht="24" customHeight="1">
      <c r="A120" s="35"/>
      <c r="B120" s="36"/>
      <c r="C120" s="189" t="s">
        <v>240</v>
      </c>
      <c r="D120" s="189" t="s">
        <v>174</v>
      </c>
      <c r="E120" s="190" t="s">
        <v>280</v>
      </c>
      <c r="F120" s="191" t="s">
        <v>281</v>
      </c>
      <c r="G120" s="192" t="s">
        <v>115</v>
      </c>
      <c r="H120" s="193">
        <v>0.34899999999999998</v>
      </c>
      <c r="I120" s="194"/>
      <c r="J120" s="195">
        <f>ROUND(I120*H120,2)</f>
        <v>0</v>
      </c>
      <c r="K120" s="191" t="s">
        <v>177</v>
      </c>
      <c r="L120" s="40"/>
      <c r="M120" s="196" t="s">
        <v>21</v>
      </c>
      <c r="N120" s="197" t="s">
        <v>44</v>
      </c>
      <c r="O120" s="65"/>
      <c r="P120" s="198">
        <f>O120*H120</f>
        <v>0</v>
      </c>
      <c r="Q120" s="198">
        <v>0</v>
      </c>
      <c r="R120" s="198">
        <f>Q120*H120</f>
        <v>0</v>
      </c>
      <c r="S120" s="198">
        <v>0</v>
      </c>
      <c r="T120" s="19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00" t="s">
        <v>178</v>
      </c>
      <c r="AT120" s="200" t="s">
        <v>174</v>
      </c>
      <c r="AU120" s="200" t="s">
        <v>83</v>
      </c>
      <c r="AY120" s="18" t="s">
        <v>172</v>
      </c>
      <c r="BE120" s="201">
        <f>IF(N120="základní",J120,0)</f>
        <v>0</v>
      </c>
      <c r="BF120" s="201">
        <f>IF(N120="snížená",J120,0)</f>
        <v>0</v>
      </c>
      <c r="BG120" s="201">
        <f>IF(N120="zákl. přenesená",J120,0)</f>
        <v>0</v>
      </c>
      <c r="BH120" s="201">
        <f>IF(N120="sníž. přenesená",J120,0)</f>
        <v>0</v>
      </c>
      <c r="BI120" s="201">
        <f>IF(N120="nulová",J120,0)</f>
        <v>0</v>
      </c>
      <c r="BJ120" s="18" t="s">
        <v>81</v>
      </c>
      <c r="BK120" s="201">
        <f>ROUND(I120*H120,2)</f>
        <v>0</v>
      </c>
      <c r="BL120" s="18" t="s">
        <v>178</v>
      </c>
      <c r="BM120" s="200" t="s">
        <v>1001</v>
      </c>
    </row>
    <row r="121" spans="1:65" s="13" customFormat="1">
      <c r="B121" s="202"/>
      <c r="C121" s="203"/>
      <c r="D121" s="204" t="s">
        <v>180</v>
      </c>
      <c r="E121" s="205" t="s">
        <v>21</v>
      </c>
      <c r="F121" s="206" t="s">
        <v>283</v>
      </c>
      <c r="G121" s="203"/>
      <c r="H121" s="207">
        <v>0.34899999999999998</v>
      </c>
      <c r="I121" s="208"/>
      <c r="J121" s="203"/>
      <c r="K121" s="203"/>
      <c r="L121" s="209"/>
      <c r="M121" s="210"/>
      <c r="N121" s="211"/>
      <c r="O121" s="211"/>
      <c r="P121" s="211"/>
      <c r="Q121" s="211"/>
      <c r="R121" s="211"/>
      <c r="S121" s="211"/>
      <c r="T121" s="212"/>
      <c r="AT121" s="213" t="s">
        <v>180</v>
      </c>
      <c r="AU121" s="213" t="s">
        <v>83</v>
      </c>
      <c r="AV121" s="13" t="s">
        <v>83</v>
      </c>
      <c r="AW121" s="13" t="s">
        <v>34</v>
      </c>
      <c r="AX121" s="13" t="s">
        <v>73</v>
      </c>
      <c r="AY121" s="213" t="s">
        <v>172</v>
      </c>
    </row>
    <row r="122" spans="1:65" s="14" customFormat="1">
      <c r="B122" s="214"/>
      <c r="C122" s="215"/>
      <c r="D122" s="204" t="s">
        <v>180</v>
      </c>
      <c r="E122" s="216" t="s">
        <v>21</v>
      </c>
      <c r="F122" s="217" t="s">
        <v>182</v>
      </c>
      <c r="G122" s="215"/>
      <c r="H122" s="218">
        <v>0.34899999999999998</v>
      </c>
      <c r="I122" s="219"/>
      <c r="J122" s="215"/>
      <c r="K122" s="215"/>
      <c r="L122" s="220"/>
      <c r="M122" s="221"/>
      <c r="N122" s="222"/>
      <c r="O122" s="222"/>
      <c r="P122" s="222"/>
      <c r="Q122" s="222"/>
      <c r="R122" s="222"/>
      <c r="S122" s="222"/>
      <c r="T122" s="223"/>
      <c r="AT122" s="224" t="s">
        <v>180</v>
      </c>
      <c r="AU122" s="224" t="s">
        <v>83</v>
      </c>
      <c r="AV122" s="14" t="s">
        <v>178</v>
      </c>
      <c r="AW122" s="14" t="s">
        <v>34</v>
      </c>
      <c r="AX122" s="14" t="s">
        <v>81</v>
      </c>
      <c r="AY122" s="224" t="s">
        <v>172</v>
      </c>
    </row>
    <row r="123" spans="1:65" s="2" customFormat="1" ht="24" customHeight="1">
      <c r="A123" s="35"/>
      <c r="B123" s="36"/>
      <c r="C123" s="189" t="s">
        <v>8</v>
      </c>
      <c r="D123" s="189" t="s">
        <v>174</v>
      </c>
      <c r="E123" s="190" t="s">
        <v>285</v>
      </c>
      <c r="F123" s="191" t="s">
        <v>286</v>
      </c>
      <c r="G123" s="192" t="s">
        <v>115</v>
      </c>
      <c r="H123" s="193">
        <v>1.163</v>
      </c>
      <c r="I123" s="194"/>
      <c r="J123" s="195">
        <f>ROUND(I123*H123,2)</f>
        <v>0</v>
      </c>
      <c r="K123" s="191" t="s">
        <v>177</v>
      </c>
      <c r="L123" s="40"/>
      <c r="M123" s="196" t="s">
        <v>21</v>
      </c>
      <c r="N123" s="197" t="s">
        <v>44</v>
      </c>
      <c r="O123" s="65"/>
      <c r="P123" s="198">
        <f>O123*H123</f>
        <v>0</v>
      </c>
      <c r="Q123" s="198">
        <v>0</v>
      </c>
      <c r="R123" s="198">
        <f>Q123*H123</f>
        <v>0</v>
      </c>
      <c r="S123" s="198">
        <v>0</v>
      </c>
      <c r="T123" s="19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0" t="s">
        <v>178</v>
      </c>
      <c r="AT123" s="200" t="s">
        <v>174</v>
      </c>
      <c r="AU123" s="200" t="s">
        <v>83</v>
      </c>
      <c r="AY123" s="18" t="s">
        <v>172</v>
      </c>
      <c r="BE123" s="201">
        <f>IF(N123="základní",J123,0)</f>
        <v>0</v>
      </c>
      <c r="BF123" s="201">
        <f>IF(N123="snížená",J123,0)</f>
        <v>0</v>
      </c>
      <c r="BG123" s="201">
        <f>IF(N123="zákl. přenesená",J123,0)</f>
        <v>0</v>
      </c>
      <c r="BH123" s="201">
        <f>IF(N123="sníž. přenesená",J123,0)</f>
        <v>0</v>
      </c>
      <c r="BI123" s="201">
        <f>IF(N123="nulová",J123,0)</f>
        <v>0</v>
      </c>
      <c r="BJ123" s="18" t="s">
        <v>81</v>
      </c>
      <c r="BK123" s="201">
        <f>ROUND(I123*H123,2)</f>
        <v>0</v>
      </c>
      <c r="BL123" s="18" t="s">
        <v>178</v>
      </c>
      <c r="BM123" s="200" t="s">
        <v>1002</v>
      </c>
    </row>
    <row r="124" spans="1:65" s="13" customFormat="1">
      <c r="B124" s="202"/>
      <c r="C124" s="203"/>
      <c r="D124" s="204" t="s">
        <v>180</v>
      </c>
      <c r="E124" s="205" t="s">
        <v>21</v>
      </c>
      <c r="F124" s="206" t="s">
        <v>279</v>
      </c>
      <c r="G124" s="203"/>
      <c r="H124" s="207">
        <v>1.163</v>
      </c>
      <c r="I124" s="208"/>
      <c r="J124" s="203"/>
      <c r="K124" s="203"/>
      <c r="L124" s="209"/>
      <c r="M124" s="210"/>
      <c r="N124" s="211"/>
      <c r="O124" s="211"/>
      <c r="P124" s="211"/>
      <c r="Q124" s="211"/>
      <c r="R124" s="211"/>
      <c r="S124" s="211"/>
      <c r="T124" s="212"/>
      <c r="AT124" s="213" t="s">
        <v>180</v>
      </c>
      <c r="AU124" s="213" t="s">
        <v>83</v>
      </c>
      <c r="AV124" s="13" t="s">
        <v>83</v>
      </c>
      <c r="AW124" s="13" t="s">
        <v>34</v>
      </c>
      <c r="AX124" s="13" t="s">
        <v>73</v>
      </c>
      <c r="AY124" s="213" t="s">
        <v>172</v>
      </c>
    </row>
    <row r="125" spans="1:65" s="14" customFormat="1">
      <c r="B125" s="214"/>
      <c r="C125" s="215"/>
      <c r="D125" s="204" t="s">
        <v>180</v>
      </c>
      <c r="E125" s="216" t="s">
        <v>21</v>
      </c>
      <c r="F125" s="217" t="s">
        <v>182</v>
      </c>
      <c r="G125" s="215"/>
      <c r="H125" s="218">
        <v>1.163</v>
      </c>
      <c r="I125" s="219"/>
      <c r="J125" s="215"/>
      <c r="K125" s="215"/>
      <c r="L125" s="220"/>
      <c r="M125" s="221"/>
      <c r="N125" s="222"/>
      <c r="O125" s="222"/>
      <c r="P125" s="222"/>
      <c r="Q125" s="222"/>
      <c r="R125" s="222"/>
      <c r="S125" s="222"/>
      <c r="T125" s="223"/>
      <c r="AT125" s="224" t="s">
        <v>180</v>
      </c>
      <c r="AU125" s="224" t="s">
        <v>83</v>
      </c>
      <c r="AV125" s="14" t="s">
        <v>178</v>
      </c>
      <c r="AW125" s="14" t="s">
        <v>34</v>
      </c>
      <c r="AX125" s="14" t="s">
        <v>81</v>
      </c>
      <c r="AY125" s="224" t="s">
        <v>172</v>
      </c>
    </row>
    <row r="126" spans="1:65" s="2" customFormat="1" ht="24" customHeight="1">
      <c r="A126" s="35"/>
      <c r="B126" s="36"/>
      <c r="C126" s="189" t="s">
        <v>248</v>
      </c>
      <c r="D126" s="189" t="s">
        <v>174</v>
      </c>
      <c r="E126" s="190" t="s">
        <v>289</v>
      </c>
      <c r="F126" s="191" t="s">
        <v>290</v>
      </c>
      <c r="G126" s="192" t="s">
        <v>115</v>
      </c>
      <c r="H126" s="193">
        <v>0.34899999999999998</v>
      </c>
      <c r="I126" s="194"/>
      <c r="J126" s="195">
        <f>ROUND(I126*H126,2)</f>
        <v>0</v>
      </c>
      <c r="K126" s="191" t="s">
        <v>177</v>
      </c>
      <c r="L126" s="40"/>
      <c r="M126" s="196" t="s">
        <v>21</v>
      </c>
      <c r="N126" s="197" t="s">
        <v>44</v>
      </c>
      <c r="O126" s="65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178</v>
      </c>
      <c r="AT126" s="200" t="s">
        <v>174</v>
      </c>
      <c r="AU126" s="200" t="s">
        <v>83</v>
      </c>
      <c r="AY126" s="18" t="s">
        <v>172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81</v>
      </c>
      <c r="BK126" s="201">
        <f>ROUND(I126*H126,2)</f>
        <v>0</v>
      </c>
      <c r="BL126" s="18" t="s">
        <v>178</v>
      </c>
      <c r="BM126" s="200" t="s">
        <v>1003</v>
      </c>
    </row>
    <row r="127" spans="1:65" s="13" customFormat="1">
      <c r="B127" s="202"/>
      <c r="C127" s="203"/>
      <c r="D127" s="204" t="s">
        <v>180</v>
      </c>
      <c r="E127" s="205" t="s">
        <v>21</v>
      </c>
      <c r="F127" s="206" t="s">
        <v>283</v>
      </c>
      <c r="G127" s="203"/>
      <c r="H127" s="207">
        <v>0.34899999999999998</v>
      </c>
      <c r="I127" s="208"/>
      <c r="J127" s="203"/>
      <c r="K127" s="203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180</v>
      </c>
      <c r="AU127" s="213" t="s">
        <v>83</v>
      </c>
      <c r="AV127" s="13" t="s">
        <v>83</v>
      </c>
      <c r="AW127" s="13" t="s">
        <v>34</v>
      </c>
      <c r="AX127" s="13" t="s">
        <v>73</v>
      </c>
      <c r="AY127" s="213" t="s">
        <v>172</v>
      </c>
    </row>
    <row r="128" spans="1:65" s="14" customFormat="1">
      <c r="B128" s="214"/>
      <c r="C128" s="215"/>
      <c r="D128" s="204" t="s">
        <v>180</v>
      </c>
      <c r="E128" s="216" t="s">
        <v>21</v>
      </c>
      <c r="F128" s="217" t="s">
        <v>182</v>
      </c>
      <c r="G128" s="215"/>
      <c r="H128" s="218">
        <v>0.34899999999999998</v>
      </c>
      <c r="I128" s="219"/>
      <c r="J128" s="215"/>
      <c r="K128" s="215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180</v>
      </c>
      <c r="AU128" s="224" t="s">
        <v>83</v>
      </c>
      <c r="AV128" s="14" t="s">
        <v>178</v>
      </c>
      <c r="AW128" s="14" t="s">
        <v>34</v>
      </c>
      <c r="AX128" s="14" t="s">
        <v>81</v>
      </c>
      <c r="AY128" s="224" t="s">
        <v>172</v>
      </c>
    </row>
    <row r="129" spans="1:65" s="2" customFormat="1" ht="24" customHeight="1">
      <c r="A129" s="35"/>
      <c r="B129" s="36"/>
      <c r="C129" s="189" t="s">
        <v>253</v>
      </c>
      <c r="D129" s="189" t="s">
        <v>174</v>
      </c>
      <c r="E129" s="190" t="s">
        <v>950</v>
      </c>
      <c r="F129" s="191" t="s">
        <v>951</v>
      </c>
      <c r="G129" s="192" t="s">
        <v>115</v>
      </c>
      <c r="H129" s="193">
        <v>141.88399999999999</v>
      </c>
      <c r="I129" s="194"/>
      <c r="J129" s="195">
        <f>ROUND(I129*H129,2)</f>
        <v>0</v>
      </c>
      <c r="K129" s="191" t="s">
        <v>177</v>
      </c>
      <c r="L129" s="40"/>
      <c r="M129" s="196" t="s">
        <v>21</v>
      </c>
      <c r="N129" s="197" t="s">
        <v>44</v>
      </c>
      <c r="O129" s="65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178</v>
      </c>
      <c r="AT129" s="200" t="s">
        <v>174</v>
      </c>
      <c r="AU129" s="200" t="s">
        <v>83</v>
      </c>
      <c r="AY129" s="18" t="s">
        <v>172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81</v>
      </c>
      <c r="BK129" s="201">
        <f>ROUND(I129*H129,2)</f>
        <v>0</v>
      </c>
      <c r="BL129" s="18" t="s">
        <v>178</v>
      </c>
      <c r="BM129" s="200" t="s">
        <v>295</v>
      </c>
    </row>
    <row r="130" spans="1:65" s="15" customFormat="1">
      <c r="B130" s="225"/>
      <c r="C130" s="226"/>
      <c r="D130" s="204" t="s">
        <v>180</v>
      </c>
      <c r="E130" s="227" t="s">
        <v>21</v>
      </c>
      <c r="F130" s="228" t="s">
        <v>952</v>
      </c>
      <c r="G130" s="226"/>
      <c r="H130" s="227" t="s">
        <v>21</v>
      </c>
      <c r="I130" s="229"/>
      <c r="J130" s="226"/>
      <c r="K130" s="226"/>
      <c r="L130" s="230"/>
      <c r="M130" s="231"/>
      <c r="N130" s="232"/>
      <c r="O130" s="232"/>
      <c r="P130" s="232"/>
      <c r="Q130" s="232"/>
      <c r="R130" s="232"/>
      <c r="S130" s="232"/>
      <c r="T130" s="233"/>
      <c r="AT130" s="234" t="s">
        <v>180</v>
      </c>
      <c r="AU130" s="234" t="s">
        <v>83</v>
      </c>
      <c r="AV130" s="15" t="s">
        <v>81</v>
      </c>
      <c r="AW130" s="15" t="s">
        <v>34</v>
      </c>
      <c r="AX130" s="15" t="s">
        <v>73</v>
      </c>
      <c r="AY130" s="234" t="s">
        <v>172</v>
      </c>
    </row>
    <row r="131" spans="1:65" s="15" customFormat="1">
      <c r="B131" s="225"/>
      <c r="C131" s="226"/>
      <c r="D131" s="204" t="s">
        <v>180</v>
      </c>
      <c r="E131" s="227" t="s">
        <v>21</v>
      </c>
      <c r="F131" s="228" t="s">
        <v>297</v>
      </c>
      <c r="G131" s="226"/>
      <c r="H131" s="227" t="s">
        <v>21</v>
      </c>
      <c r="I131" s="229"/>
      <c r="J131" s="226"/>
      <c r="K131" s="226"/>
      <c r="L131" s="230"/>
      <c r="M131" s="231"/>
      <c r="N131" s="232"/>
      <c r="O131" s="232"/>
      <c r="P131" s="232"/>
      <c r="Q131" s="232"/>
      <c r="R131" s="232"/>
      <c r="S131" s="232"/>
      <c r="T131" s="233"/>
      <c r="AT131" s="234" t="s">
        <v>180</v>
      </c>
      <c r="AU131" s="234" t="s">
        <v>83</v>
      </c>
      <c r="AV131" s="15" t="s">
        <v>81</v>
      </c>
      <c r="AW131" s="15" t="s">
        <v>34</v>
      </c>
      <c r="AX131" s="15" t="s">
        <v>73</v>
      </c>
      <c r="AY131" s="234" t="s">
        <v>172</v>
      </c>
    </row>
    <row r="132" spans="1:65" s="13" customFormat="1">
      <c r="B132" s="202"/>
      <c r="C132" s="203"/>
      <c r="D132" s="204" t="s">
        <v>180</v>
      </c>
      <c r="E132" s="205" t="s">
        <v>21</v>
      </c>
      <c r="F132" s="206" t="s">
        <v>1004</v>
      </c>
      <c r="G132" s="203"/>
      <c r="H132" s="207">
        <v>47.570999999999998</v>
      </c>
      <c r="I132" s="208"/>
      <c r="J132" s="203"/>
      <c r="K132" s="203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180</v>
      </c>
      <c r="AU132" s="213" t="s">
        <v>83</v>
      </c>
      <c r="AV132" s="13" t="s">
        <v>83</v>
      </c>
      <c r="AW132" s="13" t="s">
        <v>34</v>
      </c>
      <c r="AX132" s="13" t="s">
        <v>73</v>
      </c>
      <c r="AY132" s="213" t="s">
        <v>172</v>
      </c>
    </row>
    <row r="133" spans="1:65" s="13" customFormat="1">
      <c r="B133" s="202"/>
      <c r="C133" s="203"/>
      <c r="D133" s="204" t="s">
        <v>180</v>
      </c>
      <c r="E133" s="205" t="s">
        <v>21</v>
      </c>
      <c r="F133" s="206" t="s">
        <v>1005</v>
      </c>
      <c r="G133" s="203"/>
      <c r="H133" s="207">
        <v>37.529000000000003</v>
      </c>
      <c r="I133" s="208"/>
      <c r="J133" s="203"/>
      <c r="K133" s="203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180</v>
      </c>
      <c r="AU133" s="213" t="s">
        <v>83</v>
      </c>
      <c r="AV133" s="13" t="s">
        <v>83</v>
      </c>
      <c r="AW133" s="13" t="s">
        <v>34</v>
      </c>
      <c r="AX133" s="13" t="s">
        <v>73</v>
      </c>
      <c r="AY133" s="213" t="s">
        <v>172</v>
      </c>
    </row>
    <row r="134" spans="1:65" s="13" customFormat="1">
      <c r="B134" s="202"/>
      <c r="C134" s="203"/>
      <c r="D134" s="204" t="s">
        <v>180</v>
      </c>
      <c r="E134" s="205" t="s">
        <v>21</v>
      </c>
      <c r="F134" s="206" t="s">
        <v>1006</v>
      </c>
      <c r="G134" s="203"/>
      <c r="H134" s="207">
        <v>73.7</v>
      </c>
      <c r="I134" s="208"/>
      <c r="J134" s="203"/>
      <c r="K134" s="203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180</v>
      </c>
      <c r="AU134" s="213" t="s">
        <v>83</v>
      </c>
      <c r="AV134" s="13" t="s">
        <v>83</v>
      </c>
      <c r="AW134" s="13" t="s">
        <v>34</v>
      </c>
      <c r="AX134" s="13" t="s">
        <v>73</v>
      </c>
      <c r="AY134" s="213" t="s">
        <v>172</v>
      </c>
    </row>
    <row r="135" spans="1:65" s="13" customFormat="1">
      <c r="B135" s="202"/>
      <c r="C135" s="203"/>
      <c r="D135" s="204" t="s">
        <v>180</v>
      </c>
      <c r="E135" s="205" t="s">
        <v>21</v>
      </c>
      <c r="F135" s="206" t="s">
        <v>1007</v>
      </c>
      <c r="G135" s="203"/>
      <c r="H135" s="207">
        <v>21.233000000000001</v>
      </c>
      <c r="I135" s="208"/>
      <c r="J135" s="203"/>
      <c r="K135" s="203"/>
      <c r="L135" s="209"/>
      <c r="M135" s="210"/>
      <c r="N135" s="211"/>
      <c r="O135" s="211"/>
      <c r="P135" s="211"/>
      <c r="Q135" s="211"/>
      <c r="R135" s="211"/>
      <c r="S135" s="211"/>
      <c r="T135" s="212"/>
      <c r="AT135" s="213" t="s">
        <v>180</v>
      </c>
      <c r="AU135" s="213" t="s">
        <v>83</v>
      </c>
      <c r="AV135" s="13" t="s">
        <v>83</v>
      </c>
      <c r="AW135" s="13" t="s">
        <v>34</v>
      </c>
      <c r="AX135" s="13" t="s">
        <v>73</v>
      </c>
      <c r="AY135" s="213" t="s">
        <v>172</v>
      </c>
    </row>
    <row r="136" spans="1:65" s="13" customFormat="1">
      <c r="B136" s="202"/>
      <c r="C136" s="203"/>
      <c r="D136" s="204" t="s">
        <v>180</v>
      </c>
      <c r="E136" s="205" t="s">
        <v>21</v>
      </c>
      <c r="F136" s="206" t="s">
        <v>1008</v>
      </c>
      <c r="G136" s="203"/>
      <c r="H136" s="207">
        <v>34.417999999999999</v>
      </c>
      <c r="I136" s="208"/>
      <c r="J136" s="203"/>
      <c r="K136" s="203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180</v>
      </c>
      <c r="AU136" s="213" t="s">
        <v>83</v>
      </c>
      <c r="AV136" s="13" t="s">
        <v>83</v>
      </c>
      <c r="AW136" s="13" t="s">
        <v>34</v>
      </c>
      <c r="AX136" s="13" t="s">
        <v>73</v>
      </c>
      <c r="AY136" s="213" t="s">
        <v>172</v>
      </c>
    </row>
    <row r="137" spans="1:65" s="15" customFormat="1">
      <c r="B137" s="225"/>
      <c r="C137" s="226"/>
      <c r="D137" s="204" t="s">
        <v>180</v>
      </c>
      <c r="E137" s="227" t="s">
        <v>21</v>
      </c>
      <c r="F137" s="228" t="s">
        <v>277</v>
      </c>
      <c r="G137" s="226"/>
      <c r="H137" s="227" t="s">
        <v>21</v>
      </c>
      <c r="I137" s="229"/>
      <c r="J137" s="226"/>
      <c r="K137" s="226"/>
      <c r="L137" s="230"/>
      <c r="M137" s="231"/>
      <c r="N137" s="232"/>
      <c r="O137" s="232"/>
      <c r="P137" s="232"/>
      <c r="Q137" s="232"/>
      <c r="R137" s="232"/>
      <c r="S137" s="232"/>
      <c r="T137" s="233"/>
      <c r="AT137" s="234" t="s">
        <v>180</v>
      </c>
      <c r="AU137" s="234" t="s">
        <v>83</v>
      </c>
      <c r="AV137" s="15" t="s">
        <v>81</v>
      </c>
      <c r="AW137" s="15" t="s">
        <v>34</v>
      </c>
      <c r="AX137" s="15" t="s">
        <v>73</v>
      </c>
      <c r="AY137" s="234" t="s">
        <v>172</v>
      </c>
    </row>
    <row r="138" spans="1:65" s="13" customFormat="1">
      <c r="B138" s="202"/>
      <c r="C138" s="203"/>
      <c r="D138" s="204" t="s">
        <v>180</v>
      </c>
      <c r="E138" s="205" t="s">
        <v>21</v>
      </c>
      <c r="F138" s="206" t="s">
        <v>1009</v>
      </c>
      <c r="G138" s="203"/>
      <c r="H138" s="207">
        <v>48.593000000000004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180</v>
      </c>
      <c r="AU138" s="213" t="s">
        <v>83</v>
      </c>
      <c r="AV138" s="13" t="s">
        <v>83</v>
      </c>
      <c r="AW138" s="13" t="s">
        <v>34</v>
      </c>
      <c r="AX138" s="13" t="s">
        <v>73</v>
      </c>
      <c r="AY138" s="213" t="s">
        <v>172</v>
      </c>
    </row>
    <row r="139" spans="1:65" s="13" customFormat="1">
      <c r="B139" s="202"/>
      <c r="C139" s="203"/>
      <c r="D139" s="204" t="s">
        <v>180</v>
      </c>
      <c r="E139" s="205" t="s">
        <v>21</v>
      </c>
      <c r="F139" s="206" t="s">
        <v>1010</v>
      </c>
      <c r="G139" s="203"/>
      <c r="H139" s="207">
        <v>2.2400000000000002</v>
      </c>
      <c r="I139" s="208"/>
      <c r="J139" s="203"/>
      <c r="K139" s="203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180</v>
      </c>
      <c r="AU139" s="213" t="s">
        <v>83</v>
      </c>
      <c r="AV139" s="13" t="s">
        <v>83</v>
      </c>
      <c r="AW139" s="13" t="s">
        <v>34</v>
      </c>
      <c r="AX139" s="13" t="s">
        <v>73</v>
      </c>
      <c r="AY139" s="213" t="s">
        <v>172</v>
      </c>
    </row>
    <row r="140" spans="1:65" s="13" customFormat="1">
      <c r="B140" s="202"/>
      <c r="C140" s="203"/>
      <c r="D140" s="204" t="s">
        <v>180</v>
      </c>
      <c r="E140" s="205" t="s">
        <v>21</v>
      </c>
      <c r="F140" s="206" t="s">
        <v>1011</v>
      </c>
      <c r="G140" s="203"/>
      <c r="H140" s="207">
        <v>18.483000000000001</v>
      </c>
      <c r="I140" s="208"/>
      <c r="J140" s="203"/>
      <c r="K140" s="203"/>
      <c r="L140" s="209"/>
      <c r="M140" s="210"/>
      <c r="N140" s="211"/>
      <c r="O140" s="211"/>
      <c r="P140" s="211"/>
      <c r="Q140" s="211"/>
      <c r="R140" s="211"/>
      <c r="S140" s="211"/>
      <c r="T140" s="212"/>
      <c r="AT140" s="213" t="s">
        <v>180</v>
      </c>
      <c r="AU140" s="213" t="s">
        <v>83</v>
      </c>
      <c r="AV140" s="13" t="s">
        <v>83</v>
      </c>
      <c r="AW140" s="13" t="s">
        <v>34</v>
      </c>
      <c r="AX140" s="13" t="s">
        <v>73</v>
      </c>
      <c r="AY140" s="213" t="s">
        <v>172</v>
      </c>
    </row>
    <row r="141" spans="1:65" s="14" customFormat="1">
      <c r="B141" s="214"/>
      <c r="C141" s="215"/>
      <c r="D141" s="204" t="s">
        <v>180</v>
      </c>
      <c r="E141" s="216" t="s">
        <v>134</v>
      </c>
      <c r="F141" s="217" t="s">
        <v>182</v>
      </c>
      <c r="G141" s="215"/>
      <c r="H141" s="218">
        <v>283.767</v>
      </c>
      <c r="I141" s="219"/>
      <c r="J141" s="215"/>
      <c r="K141" s="215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180</v>
      </c>
      <c r="AU141" s="224" t="s">
        <v>83</v>
      </c>
      <c r="AV141" s="14" t="s">
        <v>178</v>
      </c>
      <c r="AW141" s="14" t="s">
        <v>34</v>
      </c>
      <c r="AX141" s="14" t="s">
        <v>73</v>
      </c>
      <c r="AY141" s="224" t="s">
        <v>172</v>
      </c>
    </row>
    <row r="142" spans="1:65" s="13" customFormat="1">
      <c r="B142" s="202"/>
      <c r="C142" s="203"/>
      <c r="D142" s="204" t="s">
        <v>180</v>
      </c>
      <c r="E142" s="205" t="s">
        <v>21</v>
      </c>
      <c r="F142" s="206" t="s">
        <v>323</v>
      </c>
      <c r="G142" s="203"/>
      <c r="H142" s="207">
        <v>141.88399999999999</v>
      </c>
      <c r="I142" s="208"/>
      <c r="J142" s="203"/>
      <c r="K142" s="203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180</v>
      </c>
      <c r="AU142" s="213" t="s">
        <v>83</v>
      </c>
      <c r="AV142" s="13" t="s">
        <v>83</v>
      </c>
      <c r="AW142" s="13" t="s">
        <v>34</v>
      </c>
      <c r="AX142" s="13" t="s">
        <v>81</v>
      </c>
      <c r="AY142" s="213" t="s">
        <v>172</v>
      </c>
    </row>
    <row r="143" spans="1:65" s="2" customFormat="1" ht="24" customHeight="1">
      <c r="A143" s="35"/>
      <c r="B143" s="36"/>
      <c r="C143" s="189" t="s">
        <v>257</v>
      </c>
      <c r="D143" s="189" t="s">
        <v>174</v>
      </c>
      <c r="E143" s="190" t="s">
        <v>325</v>
      </c>
      <c r="F143" s="191" t="s">
        <v>326</v>
      </c>
      <c r="G143" s="192" t="s">
        <v>115</v>
      </c>
      <c r="H143" s="193">
        <v>42.564999999999998</v>
      </c>
      <c r="I143" s="194"/>
      <c r="J143" s="195">
        <f>ROUND(I143*H143,2)</f>
        <v>0</v>
      </c>
      <c r="K143" s="191" t="s">
        <v>177</v>
      </c>
      <c r="L143" s="40"/>
      <c r="M143" s="196" t="s">
        <v>21</v>
      </c>
      <c r="N143" s="197" t="s">
        <v>44</v>
      </c>
      <c r="O143" s="65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178</v>
      </c>
      <c r="AT143" s="200" t="s">
        <v>174</v>
      </c>
      <c r="AU143" s="200" t="s">
        <v>83</v>
      </c>
      <c r="AY143" s="18" t="s">
        <v>172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81</v>
      </c>
      <c r="BK143" s="201">
        <f>ROUND(I143*H143,2)</f>
        <v>0</v>
      </c>
      <c r="BL143" s="18" t="s">
        <v>178</v>
      </c>
      <c r="BM143" s="200" t="s">
        <v>327</v>
      </c>
    </row>
    <row r="144" spans="1:65" s="13" customFormat="1">
      <c r="B144" s="202"/>
      <c r="C144" s="203"/>
      <c r="D144" s="204" t="s">
        <v>180</v>
      </c>
      <c r="E144" s="205" t="s">
        <v>21</v>
      </c>
      <c r="F144" s="206" t="s">
        <v>328</v>
      </c>
      <c r="G144" s="203"/>
      <c r="H144" s="207">
        <v>42.564999999999998</v>
      </c>
      <c r="I144" s="208"/>
      <c r="J144" s="203"/>
      <c r="K144" s="203"/>
      <c r="L144" s="209"/>
      <c r="M144" s="210"/>
      <c r="N144" s="211"/>
      <c r="O144" s="211"/>
      <c r="P144" s="211"/>
      <c r="Q144" s="211"/>
      <c r="R144" s="211"/>
      <c r="S144" s="211"/>
      <c r="T144" s="212"/>
      <c r="AT144" s="213" t="s">
        <v>180</v>
      </c>
      <c r="AU144" s="213" t="s">
        <v>83</v>
      </c>
      <c r="AV144" s="13" t="s">
        <v>83</v>
      </c>
      <c r="AW144" s="13" t="s">
        <v>34</v>
      </c>
      <c r="AX144" s="13" t="s">
        <v>73</v>
      </c>
      <c r="AY144" s="213" t="s">
        <v>172</v>
      </c>
    </row>
    <row r="145" spans="1:65" s="14" customFormat="1">
      <c r="B145" s="214"/>
      <c r="C145" s="215"/>
      <c r="D145" s="204" t="s">
        <v>180</v>
      </c>
      <c r="E145" s="216" t="s">
        <v>21</v>
      </c>
      <c r="F145" s="217" t="s">
        <v>182</v>
      </c>
      <c r="G145" s="215"/>
      <c r="H145" s="218">
        <v>42.564999999999998</v>
      </c>
      <c r="I145" s="219"/>
      <c r="J145" s="215"/>
      <c r="K145" s="215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180</v>
      </c>
      <c r="AU145" s="224" t="s">
        <v>83</v>
      </c>
      <c r="AV145" s="14" t="s">
        <v>178</v>
      </c>
      <c r="AW145" s="14" t="s">
        <v>34</v>
      </c>
      <c r="AX145" s="14" t="s">
        <v>81</v>
      </c>
      <c r="AY145" s="224" t="s">
        <v>172</v>
      </c>
    </row>
    <row r="146" spans="1:65" s="2" customFormat="1" ht="24" customHeight="1">
      <c r="A146" s="35"/>
      <c r="B146" s="36"/>
      <c r="C146" s="189" t="s">
        <v>265</v>
      </c>
      <c r="D146" s="189" t="s">
        <v>174</v>
      </c>
      <c r="E146" s="190" t="s">
        <v>960</v>
      </c>
      <c r="F146" s="191" t="s">
        <v>961</v>
      </c>
      <c r="G146" s="192" t="s">
        <v>115</v>
      </c>
      <c r="H146" s="193">
        <v>141.88399999999999</v>
      </c>
      <c r="I146" s="194"/>
      <c r="J146" s="195">
        <f>ROUND(I146*H146,2)</f>
        <v>0</v>
      </c>
      <c r="K146" s="191" t="s">
        <v>177</v>
      </c>
      <c r="L146" s="40"/>
      <c r="M146" s="196" t="s">
        <v>21</v>
      </c>
      <c r="N146" s="197" t="s">
        <v>44</v>
      </c>
      <c r="O146" s="65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178</v>
      </c>
      <c r="AT146" s="200" t="s">
        <v>174</v>
      </c>
      <c r="AU146" s="200" t="s">
        <v>83</v>
      </c>
      <c r="AY146" s="18" t="s">
        <v>172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81</v>
      </c>
      <c r="BK146" s="201">
        <f>ROUND(I146*H146,2)</f>
        <v>0</v>
      </c>
      <c r="BL146" s="18" t="s">
        <v>178</v>
      </c>
      <c r="BM146" s="200" t="s">
        <v>332</v>
      </c>
    </row>
    <row r="147" spans="1:65" s="13" customFormat="1">
      <c r="B147" s="202"/>
      <c r="C147" s="203"/>
      <c r="D147" s="204" t="s">
        <v>180</v>
      </c>
      <c r="E147" s="205" t="s">
        <v>21</v>
      </c>
      <c r="F147" s="206" t="s">
        <v>323</v>
      </c>
      <c r="G147" s="203"/>
      <c r="H147" s="207">
        <v>141.88399999999999</v>
      </c>
      <c r="I147" s="208"/>
      <c r="J147" s="203"/>
      <c r="K147" s="203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180</v>
      </c>
      <c r="AU147" s="213" t="s">
        <v>83</v>
      </c>
      <c r="AV147" s="13" t="s">
        <v>83</v>
      </c>
      <c r="AW147" s="13" t="s">
        <v>34</v>
      </c>
      <c r="AX147" s="13" t="s">
        <v>73</v>
      </c>
      <c r="AY147" s="213" t="s">
        <v>172</v>
      </c>
    </row>
    <row r="148" spans="1:65" s="14" customFormat="1">
      <c r="B148" s="214"/>
      <c r="C148" s="215"/>
      <c r="D148" s="204" t="s">
        <v>180</v>
      </c>
      <c r="E148" s="216" t="s">
        <v>21</v>
      </c>
      <c r="F148" s="217" t="s">
        <v>182</v>
      </c>
      <c r="G148" s="215"/>
      <c r="H148" s="218">
        <v>141.88399999999999</v>
      </c>
      <c r="I148" s="219"/>
      <c r="J148" s="215"/>
      <c r="K148" s="215"/>
      <c r="L148" s="220"/>
      <c r="M148" s="221"/>
      <c r="N148" s="222"/>
      <c r="O148" s="222"/>
      <c r="P148" s="222"/>
      <c r="Q148" s="222"/>
      <c r="R148" s="222"/>
      <c r="S148" s="222"/>
      <c r="T148" s="223"/>
      <c r="AT148" s="224" t="s">
        <v>180</v>
      </c>
      <c r="AU148" s="224" t="s">
        <v>83</v>
      </c>
      <c r="AV148" s="14" t="s">
        <v>178</v>
      </c>
      <c r="AW148" s="14" t="s">
        <v>34</v>
      </c>
      <c r="AX148" s="14" t="s">
        <v>81</v>
      </c>
      <c r="AY148" s="224" t="s">
        <v>172</v>
      </c>
    </row>
    <row r="149" spans="1:65" s="2" customFormat="1" ht="24" customHeight="1">
      <c r="A149" s="35"/>
      <c r="B149" s="36"/>
      <c r="C149" s="189" t="s">
        <v>272</v>
      </c>
      <c r="D149" s="189" t="s">
        <v>174</v>
      </c>
      <c r="E149" s="190" t="s">
        <v>334</v>
      </c>
      <c r="F149" s="191" t="s">
        <v>335</v>
      </c>
      <c r="G149" s="192" t="s">
        <v>115</v>
      </c>
      <c r="H149" s="193">
        <v>42.564999999999998</v>
      </c>
      <c r="I149" s="194"/>
      <c r="J149" s="195">
        <f>ROUND(I149*H149,2)</f>
        <v>0</v>
      </c>
      <c r="K149" s="191" t="s">
        <v>177</v>
      </c>
      <c r="L149" s="40"/>
      <c r="M149" s="196" t="s">
        <v>21</v>
      </c>
      <c r="N149" s="197" t="s">
        <v>44</v>
      </c>
      <c r="O149" s="65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178</v>
      </c>
      <c r="AT149" s="200" t="s">
        <v>174</v>
      </c>
      <c r="AU149" s="200" t="s">
        <v>83</v>
      </c>
      <c r="AY149" s="18" t="s">
        <v>172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8" t="s">
        <v>81</v>
      </c>
      <c r="BK149" s="201">
        <f>ROUND(I149*H149,2)</f>
        <v>0</v>
      </c>
      <c r="BL149" s="18" t="s">
        <v>178</v>
      </c>
      <c r="BM149" s="200" t="s">
        <v>336</v>
      </c>
    </row>
    <row r="150" spans="1:65" s="13" customFormat="1">
      <c r="B150" s="202"/>
      <c r="C150" s="203"/>
      <c r="D150" s="204" t="s">
        <v>180</v>
      </c>
      <c r="E150" s="205" t="s">
        <v>21</v>
      </c>
      <c r="F150" s="206" t="s">
        <v>328</v>
      </c>
      <c r="G150" s="203"/>
      <c r="H150" s="207">
        <v>42.564999999999998</v>
      </c>
      <c r="I150" s="208"/>
      <c r="J150" s="203"/>
      <c r="K150" s="203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180</v>
      </c>
      <c r="AU150" s="213" t="s">
        <v>83</v>
      </c>
      <c r="AV150" s="13" t="s">
        <v>83</v>
      </c>
      <c r="AW150" s="13" t="s">
        <v>34</v>
      </c>
      <c r="AX150" s="13" t="s">
        <v>73</v>
      </c>
      <c r="AY150" s="213" t="s">
        <v>172</v>
      </c>
    </row>
    <row r="151" spans="1:65" s="14" customFormat="1">
      <c r="B151" s="214"/>
      <c r="C151" s="215"/>
      <c r="D151" s="204" t="s">
        <v>180</v>
      </c>
      <c r="E151" s="216" t="s">
        <v>21</v>
      </c>
      <c r="F151" s="217" t="s">
        <v>182</v>
      </c>
      <c r="G151" s="215"/>
      <c r="H151" s="218">
        <v>42.564999999999998</v>
      </c>
      <c r="I151" s="219"/>
      <c r="J151" s="215"/>
      <c r="K151" s="215"/>
      <c r="L151" s="220"/>
      <c r="M151" s="221"/>
      <c r="N151" s="222"/>
      <c r="O151" s="222"/>
      <c r="P151" s="222"/>
      <c r="Q151" s="222"/>
      <c r="R151" s="222"/>
      <c r="S151" s="222"/>
      <c r="T151" s="223"/>
      <c r="AT151" s="224" t="s">
        <v>180</v>
      </c>
      <c r="AU151" s="224" t="s">
        <v>83</v>
      </c>
      <c r="AV151" s="14" t="s">
        <v>178</v>
      </c>
      <c r="AW151" s="14" t="s">
        <v>34</v>
      </c>
      <c r="AX151" s="14" t="s">
        <v>81</v>
      </c>
      <c r="AY151" s="224" t="s">
        <v>172</v>
      </c>
    </row>
    <row r="152" spans="1:65" s="2" customFormat="1" ht="24" customHeight="1">
      <c r="A152" s="35"/>
      <c r="B152" s="36"/>
      <c r="C152" s="189" t="s">
        <v>7</v>
      </c>
      <c r="D152" s="189" t="s">
        <v>174</v>
      </c>
      <c r="E152" s="190" t="s">
        <v>1012</v>
      </c>
      <c r="F152" s="191" t="s">
        <v>1013</v>
      </c>
      <c r="G152" s="192" t="s">
        <v>199</v>
      </c>
      <c r="H152" s="193">
        <v>11.54</v>
      </c>
      <c r="I152" s="194"/>
      <c r="J152" s="195">
        <f>ROUND(I152*H152,2)</f>
        <v>0</v>
      </c>
      <c r="K152" s="191" t="s">
        <v>177</v>
      </c>
      <c r="L152" s="40"/>
      <c r="M152" s="196" t="s">
        <v>21</v>
      </c>
      <c r="N152" s="197" t="s">
        <v>44</v>
      </c>
      <c r="O152" s="65"/>
      <c r="P152" s="198">
        <f>O152*H152</f>
        <v>0</v>
      </c>
      <c r="Q152" s="198">
        <v>1.8E-3</v>
      </c>
      <c r="R152" s="198">
        <f>Q152*H152</f>
        <v>2.0771999999999999E-2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178</v>
      </c>
      <c r="AT152" s="200" t="s">
        <v>174</v>
      </c>
      <c r="AU152" s="200" t="s">
        <v>83</v>
      </c>
      <c r="AY152" s="18" t="s">
        <v>172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8" t="s">
        <v>81</v>
      </c>
      <c r="BK152" s="201">
        <f>ROUND(I152*H152,2)</f>
        <v>0</v>
      </c>
      <c r="BL152" s="18" t="s">
        <v>178</v>
      </c>
      <c r="BM152" s="200" t="s">
        <v>1014</v>
      </c>
    </row>
    <row r="153" spans="1:65" s="15" customFormat="1">
      <c r="B153" s="225"/>
      <c r="C153" s="226"/>
      <c r="D153" s="204" t="s">
        <v>180</v>
      </c>
      <c r="E153" s="227" t="s">
        <v>21</v>
      </c>
      <c r="F153" s="228" t="s">
        <v>1015</v>
      </c>
      <c r="G153" s="226"/>
      <c r="H153" s="227" t="s">
        <v>21</v>
      </c>
      <c r="I153" s="229"/>
      <c r="J153" s="226"/>
      <c r="K153" s="226"/>
      <c r="L153" s="230"/>
      <c r="M153" s="231"/>
      <c r="N153" s="232"/>
      <c r="O153" s="232"/>
      <c r="P153" s="232"/>
      <c r="Q153" s="232"/>
      <c r="R153" s="232"/>
      <c r="S153" s="232"/>
      <c r="T153" s="233"/>
      <c r="AT153" s="234" t="s">
        <v>180</v>
      </c>
      <c r="AU153" s="234" t="s">
        <v>83</v>
      </c>
      <c r="AV153" s="15" t="s">
        <v>81</v>
      </c>
      <c r="AW153" s="15" t="s">
        <v>34</v>
      </c>
      <c r="AX153" s="15" t="s">
        <v>73</v>
      </c>
      <c r="AY153" s="234" t="s">
        <v>172</v>
      </c>
    </row>
    <row r="154" spans="1:65" s="13" customFormat="1">
      <c r="B154" s="202"/>
      <c r="C154" s="203"/>
      <c r="D154" s="204" t="s">
        <v>180</v>
      </c>
      <c r="E154" s="205" t="s">
        <v>21</v>
      </c>
      <c r="F154" s="206" t="s">
        <v>1016</v>
      </c>
      <c r="G154" s="203"/>
      <c r="H154" s="207">
        <v>11.54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180</v>
      </c>
      <c r="AU154" s="213" t="s">
        <v>83</v>
      </c>
      <c r="AV154" s="13" t="s">
        <v>83</v>
      </c>
      <c r="AW154" s="13" t="s">
        <v>34</v>
      </c>
      <c r="AX154" s="13" t="s">
        <v>73</v>
      </c>
      <c r="AY154" s="213" t="s">
        <v>172</v>
      </c>
    </row>
    <row r="155" spans="1:65" s="14" customFormat="1">
      <c r="B155" s="214"/>
      <c r="C155" s="215"/>
      <c r="D155" s="204" t="s">
        <v>180</v>
      </c>
      <c r="E155" s="216" t="s">
        <v>21</v>
      </c>
      <c r="F155" s="217" t="s">
        <v>182</v>
      </c>
      <c r="G155" s="215"/>
      <c r="H155" s="218">
        <v>11.54</v>
      </c>
      <c r="I155" s="219"/>
      <c r="J155" s="215"/>
      <c r="K155" s="215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180</v>
      </c>
      <c r="AU155" s="224" t="s">
        <v>83</v>
      </c>
      <c r="AV155" s="14" t="s">
        <v>178</v>
      </c>
      <c r="AW155" s="14" t="s">
        <v>34</v>
      </c>
      <c r="AX155" s="14" t="s">
        <v>81</v>
      </c>
      <c r="AY155" s="224" t="s">
        <v>172</v>
      </c>
    </row>
    <row r="156" spans="1:65" s="2" customFormat="1" ht="24" customHeight="1">
      <c r="A156" s="35"/>
      <c r="B156" s="36"/>
      <c r="C156" s="189" t="s">
        <v>284</v>
      </c>
      <c r="D156" s="189" t="s">
        <v>174</v>
      </c>
      <c r="E156" s="190" t="s">
        <v>349</v>
      </c>
      <c r="F156" s="191" t="s">
        <v>350</v>
      </c>
      <c r="G156" s="192" t="s">
        <v>125</v>
      </c>
      <c r="H156" s="193">
        <v>713.96500000000003</v>
      </c>
      <c r="I156" s="194"/>
      <c r="J156" s="195">
        <f>ROUND(I156*H156,2)</f>
        <v>0</v>
      </c>
      <c r="K156" s="191" t="s">
        <v>177</v>
      </c>
      <c r="L156" s="40"/>
      <c r="M156" s="196" t="s">
        <v>21</v>
      </c>
      <c r="N156" s="197" t="s">
        <v>44</v>
      </c>
      <c r="O156" s="65"/>
      <c r="P156" s="198">
        <f>O156*H156</f>
        <v>0</v>
      </c>
      <c r="Q156" s="198">
        <v>8.4000000000000003E-4</v>
      </c>
      <c r="R156" s="198">
        <f>Q156*H156</f>
        <v>0.5997306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178</v>
      </c>
      <c r="AT156" s="200" t="s">
        <v>174</v>
      </c>
      <c r="AU156" s="200" t="s">
        <v>83</v>
      </c>
      <c r="AY156" s="18" t="s">
        <v>172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81</v>
      </c>
      <c r="BK156" s="201">
        <f>ROUND(I156*H156,2)</f>
        <v>0</v>
      </c>
      <c r="BL156" s="18" t="s">
        <v>178</v>
      </c>
      <c r="BM156" s="200" t="s">
        <v>351</v>
      </c>
    </row>
    <row r="157" spans="1:65" s="15" customFormat="1">
      <c r="B157" s="225"/>
      <c r="C157" s="226"/>
      <c r="D157" s="204" t="s">
        <v>180</v>
      </c>
      <c r="E157" s="227" t="s">
        <v>21</v>
      </c>
      <c r="F157" s="228" t="s">
        <v>952</v>
      </c>
      <c r="G157" s="226"/>
      <c r="H157" s="227" t="s">
        <v>21</v>
      </c>
      <c r="I157" s="229"/>
      <c r="J157" s="226"/>
      <c r="K157" s="226"/>
      <c r="L157" s="230"/>
      <c r="M157" s="231"/>
      <c r="N157" s="232"/>
      <c r="O157" s="232"/>
      <c r="P157" s="232"/>
      <c r="Q157" s="232"/>
      <c r="R157" s="232"/>
      <c r="S157" s="232"/>
      <c r="T157" s="233"/>
      <c r="AT157" s="234" t="s">
        <v>180</v>
      </c>
      <c r="AU157" s="234" t="s">
        <v>83</v>
      </c>
      <c r="AV157" s="15" t="s">
        <v>81</v>
      </c>
      <c r="AW157" s="15" t="s">
        <v>34</v>
      </c>
      <c r="AX157" s="15" t="s">
        <v>73</v>
      </c>
      <c r="AY157" s="234" t="s">
        <v>172</v>
      </c>
    </row>
    <row r="158" spans="1:65" s="15" customFormat="1">
      <c r="B158" s="225"/>
      <c r="C158" s="226"/>
      <c r="D158" s="204" t="s">
        <v>180</v>
      </c>
      <c r="E158" s="227" t="s">
        <v>21</v>
      </c>
      <c r="F158" s="228" t="s">
        <v>297</v>
      </c>
      <c r="G158" s="226"/>
      <c r="H158" s="227" t="s">
        <v>21</v>
      </c>
      <c r="I158" s="229"/>
      <c r="J158" s="226"/>
      <c r="K158" s="226"/>
      <c r="L158" s="230"/>
      <c r="M158" s="231"/>
      <c r="N158" s="232"/>
      <c r="O158" s="232"/>
      <c r="P158" s="232"/>
      <c r="Q158" s="232"/>
      <c r="R158" s="232"/>
      <c r="S158" s="232"/>
      <c r="T158" s="233"/>
      <c r="AT158" s="234" t="s">
        <v>180</v>
      </c>
      <c r="AU158" s="234" t="s">
        <v>83</v>
      </c>
      <c r="AV158" s="15" t="s">
        <v>81</v>
      </c>
      <c r="AW158" s="15" t="s">
        <v>34</v>
      </c>
      <c r="AX158" s="15" t="s">
        <v>73</v>
      </c>
      <c r="AY158" s="234" t="s">
        <v>172</v>
      </c>
    </row>
    <row r="159" spans="1:65" s="13" customFormat="1">
      <c r="B159" s="202"/>
      <c r="C159" s="203"/>
      <c r="D159" s="204" t="s">
        <v>180</v>
      </c>
      <c r="E159" s="205" t="s">
        <v>21</v>
      </c>
      <c r="F159" s="206" t="s">
        <v>1017</v>
      </c>
      <c r="G159" s="203"/>
      <c r="H159" s="207">
        <v>542.11500000000001</v>
      </c>
      <c r="I159" s="208"/>
      <c r="J159" s="203"/>
      <c r="K159" s="203"/>
      <c r="L159" s="209"/>
      <c r="M159" s="210"/>
      <c r="N159" s="211"/>
      <c r="O159" s="211"/>
      <c r="P159" s="211"/>
      <c r="Q159" s="211"/>
      <c r="R159" s="211"/>
      <c r="S159" s="211"/>
      <c r="T159" s="212"/>
      <c r="AT159" s="213" t="s">
        <v>180</v>
      </c>
      <c r="AU159" s="213" t="s">
        <v>83</v>
      </c>
      <c r="AV159" s="13" t="s">
        <v>83</v>
      </c>
      <c r="AW159" s="13" t="s">
        <v>34</v>
      </c>
      <c r="AX159" s="13" t="s">
        <v>73</v>
      </c>
      <c r="AY159" s="213" t="s">
        <v>172</v>
      </c>
    </row>
    <row r="160" spans="1:65" s="15" customFormat="1">
      <c r="B160" s="225"/>
      <c r="C160" s="226"/>
      <c r="D160" s="204" t="s">
        <v>180</v>
      </c>
      <c r="E160" s="227" t="s">
        <v>21</v>
      </c>
      <c r="F160" s="228" t="s">
        <v>277</v>
      </c>
      <c r="G160" s="226"/>
      <c r="H160" s="227" t="s">
        <v>21</v>
      </c>
      <c r="I160" s="229"/>
      <c r="J160" s="226"/>
      <c r="K160" s="226"/>
      <c r="L160" s="230"/>
      <c r="M160" s="231"/>
      <c r="N160" s="232"/>
      <c r="O160" s="232"/>
      <c r="P160" s="232"/>
      <c r="Q160" s="232"/>
      <c r="R160" s="232"/>
      <c r="S160" s="232"/>
      <c r="T160" s="233"/>
      <c r="AT160" s="234" t="s">
        <v>180</v>
      </c>
      <c r="AU160" s="234" t="s">
        <v>83</v>
      </c>
      <c r="AV160" s="15" t="s">
        <v>81</v>
      </c>
      <c r="AW160" s="15" t="s">
        <v>34</v>
      </c>
      <c r="AX160" s="15" t="s">
        <v>73</v>
      </c>
      <c r="AY160" s="234" t="s">
        <v>172</v>
      </c>
    </row>
    <row r="161" spans="1:65" s="13" customFormat="1">
      <c r="B161" s="202"/>
      <c r="C161" s="203"/>
      <c r="D161" s="204" t="s">
        <v>180</v>
      </c>
      <c r="E161" s="205" t="s">
        <v>21</v>
      </c>
      <c r="F161" s="206" t="s">
        <v>1018</v>
      </c>
      <c r="G161" s="203"/>
      <c r="H161" s="207">
        <v>171.85</v>
      </c>
      <c r="I161" s="208"/>
      <c r="J161" s="203"/>
      <c r="K161" s="203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180</v>
      </c>
      <c r="AU161" s="213" t="s">
        <v>83</v>
      </c>
      <c r="AV161" s="13" t="s">
        <v>83</v>
      </c>
      <c r="AW161" s="13" t="s">
        <v>34</v>
      </c>
      <c r="AX161" s="13" t="s">
        <v>73</v>
      </c>
      <c r="AY161" s="213" t="s">
        <v>172</v>
      </c>
    </row>
    <row r="162" spans="1:65" s="14" customFormat="1">
      <c r="B162" s="214"/>
      <c r="C162" s="215"/>
      <c r="D162" s="204" t="s">
        <v>180</v>
      </c>
      <c r="E162" s="216" t="s">
        <v>124</v>
      </c>
      <c r="F162" s="217" t="s">
        <v>182</v>
      </c>
      <c r="G162" s="215"/>
      <c r="H162" s="218">
        <v>713.96500000000003</v>
      </c>
      <c r="I162" s="219"/>
      <c r="J162" s="215"/>
      <c r="K162" s="215"/>
      <c r="L162" s="220"/>
      <c r="M162" s="221"/>
      <c r="N162" s="222"/>
      <c r="O162" s="222"/>
      <c r="P162" s="222"/>
      <c r="Q162" s="222"/>
      <c r="R162" s="222"/>
      <c r="S162" s="222"/>
      <c r="T162" s="223"/>
      <c r="AT162" s="224" t="s">
        <v>180</v>
      </c>
      <c r="AU162" s="224" t="s">
        <v>83</v>
      </c>
      <c r="AV162" s="14" t="s">
        <v>178</v>
      </c>
      <c r="AW162" s="14" t="s">
        <v>34</v>
      </c>
      <c r="AX162" s="14" t="s">
        <v>81</v>
      </c>
      <c r="AY162" s="224" t="s">
        <v>172</v>
      </c>
    </row>
    <row r="163" spans="1:65" s="2" customFormat="1" ht="24" customHeight="1">
      <c r="A163" s="35"/>
      <c r="B163" s="36"/>
      <c r="C163" s="189" t="s">
        <v>288</v>
      </c>
      <c r="D163" s="189" t="s">
        <v>174</v>
      </c>
      <c r="E163" s="190" t="s">
        <v>373</v>
      </c>
      <c r="F163" s="191" t="s">
        <v>374</v>
      </c>
      <c r="G163" s="192" t="s">
        <v>125</v>
      </c>
      <c r="H163" s="193">
        <v>713.96500000000003</v>
      </c>
      <c r="I163" s="194"/>
      <c r="J163" s="195">
        <f>ROUND(I163*H163,2)</f>
        <v>0</v>
      </c>
      <c r="K163" s="191" t="s">
        <v>177</v>
      </c>
      <c r="L163" s="40"/>
      <c r="M163" s="196" t="s">
        <v>21</v>
      </c>
      <c r="N163" s="197" t="s">
        <v>44</v>
      </c>
      <c r="O163" s="65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178</v>
      </c>
      <c r="AT163" s="200" t="s">
        <v>174</v>
      </c>
      <c r="AU163" s="200" t="s">
        <v>83</v>
      </c>
      <c r="AY163" s="18" t="s">
        <v>172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8" t="s">
        <v>81</v>
      </c>
      <c r="BK163" s="201">
        <f>ROUND(I163*H163,2)</f>
        <v>0</v>
      </c>
      <c r="BL163" s="18" t="s">
        <v>178</v>
      </c>
      <c r="BM163" s="200" t="s">
        <v>375</v>
      </c>
    </row>
    <row r="164" spans="1:65" s="13" customFormat="1">
      <c r="B164" s="202"/>
      <c r="C164" s="203"/>
      <c r="D164" s="204" t="s">
        <v>180</v>
      </c>
      <c r="E164" s="205" t="s">
        <v>21</v>
      </c>
      <c r="F164" s="206" t="s">
        <v>124</v>
      </c>
      <c r="G164" s="203"/>
      <c r="H164" s="207">
        <v>713.96500000000003</v>
      </c>
      <c r="I164" s="208"/>
      <c r="J164" s="203"/>
      <c r="K164" s="203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180</v>
      </c>
      <c r="AU164" s="213" t="s">
        <v>83</v>
      </c>
      <c r="AV164" s="13" t="s">
        <v>83</v>
      </c>
      <c r="AW164" s="13" t="s">
        <v>34</v>
      </c>
      <c r="AX164" s="13" t="s">
        <v>73</v>
      </c>
      <c r="AY164" s="213" t="s">
        <v>172</v>
      </c>
    </row>
    <row r="165" spans="1:65" s="14" customFormat="1">
      <c r="B165" s="214"/>
      <c r="C165" s="215"/>
      <c r="D165" s="204" t="s">
        <v>180</v>
      </c>
      <c r="E165" s="216" t="s">
        <v>21</v>
      </c>
      <c r="F165" s="217" t="s">
        <v>182</v>
      </c>
      <c r="G165" s="215"/>
      <c r="H165" s="218">
        <v>713.96500000000003</v>
      </c>
      <c r="I165" s="219"/>
      <c r="J165" s="215"/>
      <c r="K165" s="215"/>
      <c r="L165" s="220"/>
      <c r="M165" s="221"/>
      <c r="N165" s="222"/>
      <c r="O165" s="222"/>
      <c r="P165" s="222"/>
      <c r="Q165" s="222"/>
      <c r="R165" s="222"/>
      <c r="S165" s="222"/>
      <c r="T165" s="223"/>
      <c r="AT165" s="224" t="s">
        <v>180</v>
      </c>
      <c r="AU165" s="224" t="s">
        <v>83</v>
      </c>
      <c r="AV165" s="14" t="s">
        <v>178</v>
      </c>
      <c r="AW165" s="14" t="s">
        <v>34</v>
      </c>
      <c r="AX165" s="14" t="s">
        <v>81</v>
      </c>
      <c r="AY165" s="224" t="s">
        <v>172</v>
      </c>
    </row>
    <row r="166" spans="1:65" s="2" customFormat="1" ht="24" customHeight="1">
      <c r="A166" s="35"/>
      <c r="B166" s="36"/>
      <c r="C166" s="189" t="s">
        <v>292</v>
      </c>
      <c r="D166" s="189" t="s">
        <v>174</v>
      </c>
      <c r="E166" s="190" t="s">
        <v>381</v>
      </c>
      <c r="F166" s="191" t="s">
        <v>382</v>
      </c>
      <c r="G166" s="192" t="s">
        <v>115</v>
      </c>
      <c r="H166" s="193">
        <v>286.09199999999998</v>
      </c>
      <c r="I166" s="194"/>
      <c r="J166" s="195">
        <f>ROUND(I166*H166,2)</f>
        <v>0</v>
      </c>
      <c r="K166" s="191" t="s">
        <v>177</v>
      </c>
      <c r="L166" s="40"/>
      <c r="M166" s="196" t="s">
        <v>21</v>
      </c>
      <c r="N166" s="197" t="s">
        <v>44</v>
      </c>
      <c r="O166" s="65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178</v>
      </c>
      <c r="AT166" s="200" t="s">
        <v>174</v>
      </c>
      <c r="AU166" s="200" t="s">
        <v>83</v>
      </c>
      <c r="AY166" s="18" t="s">
        <v>172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8" t="s">
        <v>81</v>
      </c>
      <c r="BK166" s="201">
        <f>ROUND(I166*H166,2)</f>
        <v>0</v>
      </c>
      <c r="BL166" s="18" t="s">
        <v>178</v>
      </c>
      <c r="BM166" s="200" t="s">
        <v>383</v>
      </c>
    </row>
    <row r="167" spans="1:65" s="13" customFormat="1">
      <c r="B167" s="202"/>
      <c r="C167" s="203"/>
      <c r="D167" s="204" t="s">
        <v>180</v>
      </c>
      <c r="E167" s="205" t="s">
        <v>21</v>
      </c>
      <c r="F167" s="206" t="s">
        <v>384</v>
      </c>
      <c r="G167" s="203"/>
      <c r="H167" s="207">
        <v>286.09199999999998</v>
      </c>
      <c r="I167" s="208"/>
      <c r="J167" s="203"/>
      <c r="K167" s="203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180</v>
      </c>
      <c r="AU167" s="213" t="s">
        <v>83</v>
      </c>
      <c r="AV167" s="13" t="s">
        <v>83</v>
      </c>
      <c r="AW167" s="13" t="s">
        <v>34</v>
      </c>
      <c r="AX167" s="13" t="s">
        <v>73</v>
      </c>
      <c r="AY167" s="213" t="s">
        <v>172</v>
      </c>
    </row>
    <row r="168" spans="1:65" s="14" customFormat="1">
      <c r="B168" s="214"/>
      <c r="C168" s="215"/>
      <c r="D168" s="204" t="s">
        <v>180</v>
      </c>
      <c r="E168" s="216" t="s">
        <v>21</v>
      </c>
      <c r="F168" s="217" t="s">
        <v>182</v>
      </c>
      <c r="G168" s="215"/>
      <c r="H168" s="218">
        <v>286.09199999999998</v>
      </c>
      <c r="I168" s="219"/>
      <c r="J168" s="215"/>
      <c r="K168" s="215"/>
      <c r="L168" s="220"/>
      <c r="M168" s="221"/>
      <c r="N168" s="222"/>
      <c r="O168" s="222"/>
      <c r="P168" s="222"/>
      <c r="Q168" s="222"/>
      <c r="R168" s="222"/>
      <c r="S168" s="222"/>
      <c r="T168" s="223"/>
      <c r="AT168" s="224" t="s">
        <v>180</v>
      </c>
      <c r="AU168" s="224" t="s">
        <v>83</v>
      </c>
      <c r="AV168" s="14" t="s">
        <v>178</v>
      </c>
      <c r="AW168" s="14" t="s">
        <v>34</v>
      </c>
      <c r="AX168" s="14" t="s">
        <v>81</v>
      </c>
      <c r="AY168" s="224" t="s">
        <v>172</v>
      </c>
    </row>
    <row r="169" spans="1:65" s="2" customFormat="1" ht="24" customHeight="1">
      <c r="A169" s="35"/>
      <c r="B169" s="36"/>
      <c r="C169" s="189" t="s">
        <v>324</v>
      </c>
      <c r="D169" s="189" t="s">
        <v>174</v>
      </c>
      <c r="E169" s="190" t="s">
        <v>386</v>
      </c>
      <c r="F169" s="191" t="s">
        <v>387</v>
      </c>
      <c r="G169" s="192" t="s">
        <v>115</v>
      </c>
      <c r="H169" s="193">
        <v>340.91</v>
      </c>
      <c r="I169" s="194"/>
      <c r="J169" s="195">
        <f>ROUND(I169*H169,2)</f>
        <v>0</v>
      </c>
      <c r="K169" s="191" t="s">
        <v>177</v>
      </c>
      <c r="L169" s="40"/>
      <c r="M169" s="196" t="s">
        <v>21</v>
      </c>
      <c r="N169" s="197" t="s">
        <v>44</v>
      </c>
      <c r="O169" s="65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178</v>
      </c>
      <c r="AT169" s="200" t="s">
        <v>174</v>
      </c>
      <c r="AU169" s="200" t="s">
        <v>83</v>
      </c>
      <c r="AY169" s="18" t="s">
        <v>172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8" t="s">
        <v>81</v>
      </c>
      <c r="BK169" s="201">
        <f>ROUND(I169*H169,2)</f>
        <v>0</v>
      </c>
      <c r="BL169" s="18" t="s">
        <v>178</v>
      </c>
      <c r="BM169" s="200" t="s">
        <v>388</v>
      </c>
    </row>
    <row r="170" spans="1:65" s="15" customFormat="1">
      <c r="B170" s="225"/>
      <c r="C170" s="226"/>
      <c r="D170" s="204" t="s">
        <v>180</v>
      </c>
      <c r="E170" s="227" t="s">
        <v>21</v>
      </c>
      <c r="F170" s="228" t="s">
        <v>389</v>
      </c>
      <c r="G170" s="226"/>
      <c r="H170" s="227" t="s">
        <v>21</v>
      </c>
      <c r="I170" s="229"/>
      <c r="J170" s="226"/>
      <c r="K170" s="226"/>
      <c r="L170" s="230"/>
      <c r="M170" s="231"/>
      <c r="N170" s="232"/>
      <c r="O170" s="232"/>
      <c r="P170" s="232"/>
      <c r="Q170" s="232"/>
      <c r="R170" s="232"/>
      <c r="S170" s="232"/>
      <c r="T170" s="233"/>
      <c r="AT170" s="234" t="s">
        <v>180</v>
      </c>
      <c r="AU170" s="234" t="s">
        <v>83</v>
      </c>
      <c r="AV170" s="15" t="s">
        <v>81</v>
      </c>
      <c r="AW170" s="15" t="s">
        <v>34</v>
      </c>
      <c r="AX170" s="15" t="s">
        <v>73</v>
      </c>
      <c r="AY170" s="234" t="s">
        <v>172</v>
      </c>
    </row>
    <row r="171" spans="1:65" s="15" customFormat="1">
      <c r="B171" s="225"/>
      <c r="C171" s="226"/>
      <c r="D171" s="204" t="s">
        <v>180</v>
      </c>
      <c r="E171" s="227" t="s">
        <v>21</v>
      </c>
      <c r="F171" s="228" t="s">
        <v>390</v>
      </c>
      <c r="G171" s="226"/>
      <c r="H171" s="227" t="s">
        <v>21</v>
      </c>
      <c r="I171" s="229"/>
      <c r="J171" s="226"/>
      <c r="K171" s="226"/>
      <c r="L171" s="230"/>
      <c r="M171" s="231"/>
      <c r="N171" s="232"/>
      <c r="O171" s="232"/>
      <c r="P171" s="232"/>
      <c r="Q171" s="232"/>
      <c r="R171" s="232"/>
      <c r="S171" s="232"/>
      <c r="T171" s="233"/>
      <c r="AT171" s="234" t="s">
        <v>180</v>
      </c>
      <c r="AU171" s="234" t="s">
        <v>83</v>
      </c>
      <c r="AV171" s="15" t="s">
        <v>81</v>
      </c>
      <c r="AW171" s="15" t="s">
        <v>34</v>
      </c>
      <c r="AX171" s="15" t="s">
        <v>73</v>
      </c>
      <c r="AY171" s="234" t="s">
        <v>172</v>
      </c>
    </row>
    <row r="172" spans="1:65" s="13" customFormat="1">
      <c r="B172" s="202"/>
      <c r="C172" s="203"/>
      <c r="D172" s="204" t="s">
        <v>180</v>
      </c>
      <c r="E172" s="205" t="s">
        <v>21</v>
      </c>
      <c r="F172" s="206" t="s">
        <v>1019</v>
      </c>
      <c r="G172" s="203"/>
      <c r="H172" s="207">
        <v>109.636</v>
      </c>
      <c r="I172" s="208"/>
      <c r="J172" s="203"/>
      <c r="K172" s="203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180</v>
      </c>
      <c r="AU172" s="213" t="s">
        <v>83</v>
      </c>
      <c r="AV172" s="13" t="s">
        <v>83</v>
      </c>
      <c r="AW172" s="13" t="s">
        <v>34</v>
      </c>
      <c r="AX172" s="13" t="s">
        <v>73</v>
      </c>
      <c r="AY172" s="213" t="s">
        <v>172</v>
      </c>
    </row>
    <row r="173" spans="1:65" s="15" customFormat="1">
      <c r="B173" s="225"/>
      <c r="C173" s="226"/>
      <c r="D173" s="204" t="s">
        <v>180</v>
      </c>
      <c r="E173" s="227" t="s">
        <v>21</v>
      </c>
      <c r="F173" s="228" t="s">
        <v>140</v>
      </c>
      <c r="G173" s="226"/>
      <c r="H173" s="227" t="s">
        <v>21</v>
      </c>
      <c r="I173" s="229"/>
      <c r="J173" s="226"/>
      <c r="K173" s="226"/>
      <c r="L173" s="230"/>
      <c r="M173" s="231"/>
      <c r="N173" s="232"/>
      <c r="O173" s="232"/>
      <c r="P173" s="232"/>
      <c r="Q173" s="232"/>
      <c r="R173" s="232"/>
      <c r="S173" s="232"/>
      <c r="T173" s="233"/>
      <c r="AT173" s="234" t="s">
        <v>180</v>
      </c>
      <c r="AU173" s="234" t="s">
        <v>83</v>
      </c>
      <c r="AV173" s="15" t="s">
        <v>81</v>
      </c>
      <c r="AW173" s="15" t="s">
        <v>34</v>
      </c>
      <c r="AX173" s="15" t="s">
        <v>73</v>
      </c>
      <c r="AY173" s="234" t="s">
        <v>172</v>
      </c>
    </row>
    <row r="174" spans="1:65" s="13" customFormat="1">
      <c r="B174" s="202"/>
      <c r="C174" s="203"/>
      <c r="D174" s="204" t="s">
        <v>180</v>
      </c>
      <c r="E174" s="205" t="s">
        <v>21</v>
      </c>
      <c r="F174" s="206" t="s">
        <v>1020</v>
      </c>
      <c r="G174" s="203"/>
      <c r="H174" s="207">
        <v>54.817999999999998</v>
      </c>
      <c r="I174" s="208"/>
      <c r="J174" s="203"/>
      <c r="K174" s="203"/>
      <c r="L174" s="209"/>
      <c r="M174" s="210"/>
      <c r="N174" s="211"/>
      <c r="O174" s="211"/>
      <c r="P174" s="211"/>
      <c r="Q174" s="211"/>
      <c r="R174" s="211"/>
      <c r="S174" s="211"/>
      <c r="T174" s="212"/>
      <c r="AT174" s="213" t="s">
        <v>180</v>
      </c>
      <c r="AU174" s="213" t="s">
        <v>83</v>
      </c>
      <c r="AV174" s="13" t="s">
        <v>83</v>
      </c>
      <c r="AW174" s="13" t="s">
        <v>34</v>
      </c>
      <c r="AX174" s="13" t="s">
        <v>73</v>
      </c>
      <c r="AY174" s="213" t="s">
        <v>172</v>
      </c>
    </row>
    <row r="175" spans="1:65" s="13" customFormat="1">
      <c r="B175" s="202"/>
      <c r="C175" s="203"/>
      <c r="D175" s="204" t="s">
        <v>180</v>
      </c>
      <c r="E175" s="205" t="s">
        <v>21</v>
      </c>
      <c r="F175" s="206" t="s">
        <v>1021</v>
      </c>
      <c r="G175" s="203"/>
      <c r="H175" s="207">
        <v>176.45599999999999</v>
      </c>
      <c r="I175" s="208"/>
      <c r="J175" s="203"/>
      <c r="K175" s="203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180</v>
      </c>
      <c r="AU175" s="213" t="s">
        <v>83</v>
      </c>
      <c r="AV175" s="13" t="s">
        <v>83</v>
      </c>
      <c r="AW175" s="13" t="s">
        <v>34</v>
      </c>
      <c r="AX175" s="13" t="s">
        <v>73</v>
      </c>
      <c r="AY175" s="213" t="s">
        <v>172</v>
      </c>
    </row>
    <row r="176" spans="1:65" s="14" customFormat="1">
      <c r="B176" s="214"/>
      <c r="C176" s="215"/>
      <c r="D176" s="204" t="s">
        <v>180</v>
      </c>
      <c r="E176" s="216" t="s">
        <v>21</v>
      </c>
      <c r="F176" s="217" t="s">
        <v>182</v>
      </c>
      <c r="G176" s="215"/>
      <c r="H176" s="218">
        <v>340.91</v>
      </c>
      <c r="I176" s="219"/>
      <c r="J176" s="215"/>
      <c r="K176" s="215"/>
      <c r="L176" s="220"/>
      <c r="M176" s="221"/>
      <c r="N176" s="222"/>
      <c r="O176" s="222"/>
      <c r="P176" s="222"/>
      <c r="Q176" s="222"/>
      <c r="R176" s="222"/>
      <c r="S176" s="222"/>
      <c r="T176" s="223"/>
      <c r="AT176" s="224" t="s">
        <v>180</v>
      </c>
      <c r="AU176" s="224" t="s">
        <v>83</v>
      </c>
      <c r="AV176" s="14" t="s">
        <v>178</v>
      </c>
      <c r="AW176" s="14" t="s">
        <v>34</v>
      </c>
      <c r="AX176" s="14" t="s">
        <v>81</v>
      </c>
      <c r="AY176" s="224" t="s">
        <v>172</v>
      </c>
    </row>
    <row r="177" spans="1:65" s="2" customFormat="1" ht="24" customHeight="1">
      <c r="A177" s="35"/>
      <c r="B177" s="36"/>
      <c r="C177" s="189" t="s">
        <v>329</v>
      </c>
      <c r="D177" s="189" t="s">
        <v>174</v>
      </c>
      <c r="E177" s="190" t="s">
        <v>396</v>
      </c>
      <c r="F177" s="191" t="s">
        <v>397</v>
      </c>
      <c r="G177" s="192" t="s">
        <v>115</v>
      </c>
      <c r="H177" s="193">
        <v>231.274</v>
      </c>
      <c r="I177" s="194"/>
      <c r="J177" s="195">
        <f>ROUND(I177*H177,2)</f>
        <v>0</v>
      </c>
      <c r="K177" s="191" t="s">
        <v>177</v>
      </c>
      <c r="L177" s="40"/>
      <c r="M177" s="196" t="s">
        <v>21</v>
      </c>
      <c r="N177" s="197" t="s">
        <v>44</v>
      </c>
      <c r="O177" s="65"/>
      <c r="P177" s="198">
        <f>O177*H177</f>
        <v>0</v>
      </c>
      <c r="Q177" s="198">
        <v>0</v>
      </c>
      <c r="R177" s="198">
        <f>Q177*H177</f>
        <v>0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178</v>
      </c>
      <c r="AT177" s="200" t="s">
        <v>174</v>
      </c>
      <c r="AU177" s="200" t="s">
        <v>83</v>
      </c>
      <c r="AY177" s="18" t="s">
        <v>172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81</v>
      </c>
      <c r="BK177" s="201">
        <f>ROUND(I177*H177,2)</f>
        <v>0</v>
      </c>
      <c r="BL177" s="18" t="s">
        <v>178</v>
      </c>
      <c r="BM177" s="200" t="s">
        <v>398</v>
      </c>
    </row>
    <row r="178" spans="1:65" s="15" customFormat="1">
      <c r="B178" s="225"/>
      <c r="C178" s="226"/>
      <c r="D178" s="204" t="s">
        <v>180</v>
      </c>
      <c r="E178" s="227" t="s">
        <v>21</v>
      </c>
      <c r="F178" s="228" t="s">
        <v>276</v>
      </c>
      <c r="G178" s="226"/>
      <c r="H178" s="227" t="s">
        <v>21</v>
      </c>
      <c r="I178" s="229"/>
      <c r="J178" s="226"/>
      <c r="K178" s="226"/>
      <c r="L178" s="230"/>
      <c r="M178" s="231"/>
      <c r="N178" s="232"/>
      <c r="O178" s="232"/>
      <c r="P178" s="232"/>
      <c r="Q178" s="232"/>
      <c r="R178" s="232"/>
      <c r="S178" s="232"/>
      <c r="T178" s="233"/>
      <c r="AT178" s="234" t="s">
        <v>180</v>
      </c>
      <c r="AU178" s="234" t="s">
        <v>83</v>
      </c>
      <c r="AV178" s="15" t="s">
        <v>81</v>
      </c>
      <c r="AW178" s="15" t="s">
        <v>34</v>
      </c>
      <c r="AX178" s="15" t="s">
        <v>73</v>
      </c>
      <c r="AY178" s="234" t="s">
        <v>172</v>
      </c>
    </row>
    <row r="179" spans="1:65" s="15" customFormat="1">
      <c r="B179" s="225"/>
      <c r="C179" s="226"/>
      <c r="D179" s="204" t="s">
        <v>180</v>
      </c>
      <c r="E179" s="227" t="s">
        <v>21</v>
      </c>
      <c r="F179" s="228" t="s">
        <v>399</v>
      </c>
      <c r="G179" s="226"/>
      <c r="H179" s="227" t="s">
        <v>21</v>
      </c>
      <c r="I179" s="229"/>
      <c r="J179" s="226"/>
      <c r="K179" s="226"/>
      <c r="L179" s="230"/>
      <c r="M179" s="231"/>
      <c r="N179" s="232"/>
      <c r="O179" s="232"/>
      <c r="P179" s="232"/>
      <c r="Q179" s="232"/>
      <c r="R179" s="232"/>
      <c r="S179" s="232"/>
      <c r="T179" s="233"/>
      <c r="AT179" s="234" t="s">
        <v>180</v>
      </c>
      <c r="AU179" s="234" t="s">
        <v>83</v>
      </c>
      <c r="AV179" s="15" t="s">
        <v>81</v>
      </c>
      <c r="AW179" s="15" t="s">
        <v>34</v>
      </c>
      <c r="AX179" s="15" t="s">
        <v>73</v>
      </c>
      <c r="AY179" s="234" t="s">
        <v>172</v>
      </c>
    </row>
    <row r="180" spans="1:65" s="13" customFormat="1">
      <c r="B180" s="202"/>
      <c r="C180" s="203"/>
      <c r="D180" s="204" t="s">
        <v>180</v>
      </c>
      <c r="E180" s="205" t="s">
        <v>21</v>
      </c>
      <c r="F180" s="206" t="s">
        <v>1022</v>
      </c>
      <c r="G180" s="203"/>
      <c r="H180" s="207">
        <v>231.274</v>
      </c>
      <c r="I180" s="208"/>
      <c r="J180" s="203"/>
      <c r="K180" s="203"/>
      <c r="L180" s="209"/>
      <c r="M180" s="210"/>
      <c r="N180" s="211"/>
      <c r="O180" s="211"/>
      <c r="P180" s="211"/>
      <c r="Q180" s="211"/>
      <c r="R180" s="211"/>
      <c r="S180" s="211"/>
      <c r="T180" s="212"/>
      <c r="AT180" s="213" t="s">
        <v>180</v>
      </c>
      <c r="AU180" s="213" t="s">
        <v>83</v>
      </c>
      <c r="AV180" s="13" t="s">
        <v>83</v>
      </c>
      <c r="AW180" s="13" t="s">
        <v>34</v>
      </c>
      <c r="AX180" s="13" t="s">
        <v>73</v>
      </c>
      <c r="AY180" s="213" t="s">
        <v>172</v>
      </c>
    </row>
    <row r="181" spans="1:65" s="14" customFormat="1">
      <c r="B181" s="214"/>
      <c r="C181" s="215"/>
      <c r="D181" s="204" t="s">
        <v>180</v>
      </c>
      <c r="E181" s="216" t="s">
        <v>131</v>
      </c>
      <c r="F181" s="217" t="s">
        <v>182</v>
      </c>
      <c r="G181" s="215"/>
      <c r="H181" s="218">
        <v>231.274</v>
      </c>
      <c r="I181" s="219"/>
      <c r="J181" s="215"/>
      <c r="K181" s="215"/>
      <c r="L181" s="220"/>
      <c r="M181" s="221"/>
      <c r="N181" s="222"/>
      <c r="O181" s="222"/>
      <c r="P181" s="222"/>
      <c r="Q181" s="222"/>
      <c r="R181" s="222"/>
      <c r="S181" s="222"/>
      <c r="T181" s="223"/>
      <c r="AT181" s="224" t="s">
        <v>180</v>
      </c>
      <c r="AU181" s="224" t="s">
        <v>83</v>
      </c>
      <c r="AV181" s="14" t="s">
        <v>178</v>
      </c>
      <c r="AW181" s="14" t="s">
        <v>34</v>
      </c>
      <c r="AX181" s="14" t="s">
        <v>81</v>
      </c>
      <c r="AY181" s="224" t="s">
        <v>172</v>
      </c>
    </row>
    <row r="182" spans="1:65" s="2" customFormat="1" ht="24" customHeight="1">
      <c r="A182" s="35"/>
      <c r="B182" s="36"/>
      <c r="C182" s="189" t="s">
        <v>333</v>
      </c>
      <c r="D182" s="189" t="s">
        <v>174</v>
      </c>
      <c r="E182" s="190" t="s">
        <v>402</v>
      </c>
      <c r="F182" s="191" t="s">
        <v>403</v>
      </c>
      <c r="G182" s="192" t="s">
        <v>115</v>
      </c>
      <c r="H182" s="193">
        <v>286.09199999999998</v>
      </c>
      <c r="I182" s="194"/>
      <c r="J182" s="195">
        <f>ROUND(I182*H182,2)</f>
        <v>0</v>
      </c>
      <c r="K182" s="191" t="s">
        <v>177</v>
      </c>
      <c r="L182" s="40"/>
      <c r="M182" s="196" t="s">
        <v>21</v>
      </c>
      <c r="N182" s="197" t="s">
        <v>44</v>
      </c>
      <c r="O182" s="65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0" t="s">
        <v>178</v>
      </c>
      <c r="AT182" s="200" t="s">
        <v>174</v>
      </c>
      <c r="AU182" s="200" t="s">
        <v>83</v>
      </c>
      <c r="AY182" s="18" t="s">
        <v>172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8" t="s">
        <v>81</v>
      </c>
      <c r="BK182" s="201">
        <f>ROUND(I182*H182,2)</f>
        <v>0</v>
      </c>
      <c r="BL182" s="18" t="s">
        <v>178</v>
      </c>
      <c r="BM182" s="200" t="s">
        <v>404</v>
      </c>
    </row>
    <row r="183" spans="1:65" s="15" customFormat="1">
      <c r="B183" s="225"/>
      <c r="C183" s="226"/>
      <c r="D183" s="204" t="s">
        <v>180</v>
      </c>
      <c r="E183" s="227" t="s">
        <v>21</v>
      </c>
      <c r="F183" s="228" t="s">
        <v>405</v>
      </c>
      <c r="G183" s="226"/>
      <c r="H183" s="227" t="s">
        <v>21</v>
      </c>
      <c r="I183" s="229"/>
      <c r="J183" s="226"/>
      <c r="K183" s="226"/>
      <c r="L183" s="230"/>
      <c r="M183" s="231"/>
      <c r="N183" s="232"/>
      <c r="O183" s="232"/>
      <c r="P183" s="232"/>
      <c r="Q183" s="232"/>
      <c r="R183" s="232"/>
      <c r="S183" s="232"/>
      <c r="T183" s="233"/>
      <c r="AT183" s="234" t="s">
        <v>180</v>
      </c>
      <c r="AU183" s="234" t="s">
        <v>83</v>
      </c>
      <c r="AV183" s="15" t="s">
        <v>81</v>
      </c>
      <c r="AW183" s="15" t="s">
        <v>34</v>
      </c>
      <c r="AX183" s="15" t="s">
        <v>73</v>
      </c>
      <c r="AY183" s="234" t="s">
        <v>172</v>
      </c>
    </row>
    <row r="184" spans="1:65" s="13" customFormat="1">
      <c r="B184" s="202"/>
      <c r="C184" s="203"/>
      <c r="D184" s="204" t="s">
        <v>180</v>
      </c>
      <c r="E184" s="205" t="s">
        <v>21</v>
      </c>
      <c r="F184" s="206" t="s">
        <v>406</v>
      </c>
      <c r="G184" s="203"/>
      <c r="H184" s="207">
        <v>286.09199999999998</v>
      </c>
      <c r="I184" s="208"/>
      <c r="J184" s="203"/>
      <c r="K184" s="203"/>
      <c r="L184" s="209"/>
      <c r="M184" s="210"/>
      <c r="N184" s="211"/>
      <c r="O184" s="211"/>
      <c r="P184" s="211"/>
      <c r="Q184" s="211"/>
      <c r="R184" s="211"/>
      <c r="S184" s="211"/>
      <c r="T184" s="212"/>
      <c r="AT184" s="213" t="s">
        <v>180</v>
      </c>
      <c r="AU184" s="213" t="s">
        <v>83</v>
      </c>
      <c r="AV184" s="13" t="s">
        <v>83</v>
      </c>
      <c r="AW184" s="13" t="s">
        <v>34</v>
      </c>
      <c r="AX184" s="13" t="s">
        <v>73</v>
      </c>
      <c r="AY184" s="213" t="s">
        <v>172</v>
      </c>
    </row>
    <row r="185" spans="1:65" s="14" customFormat="1">
      <c r="B185" s="214"/>
      <c r="C185" s="215"/>
      <c r="D185" s="204" t="s">
        <v>180</v>
      </c>
      <c r="E185" s="216" t="s">
        <v>21</v>
      </c>
      <c r="F185" s="217" t="s">
        <v>182</v>
      </c>
      <c r="G185" s="215"/>
      <c r="H185" s="218">
        <v>286.09199999999998</v>
      </c>
      <c r="I185" s="219"/>
      <c r="J185" s="215"/>
      <c r="K185" s="215"/>
      <c r="L185" s="220"/>
      <c r="M185" s="221"/>
      <c r="N185" s="222"/>
      <c r="O185" s="222"/>
      <c r="P185" s="222"/>
      <c r="Q185" s="222"/>
      <c r="R185" s="222"/>
      <c r="S185" s="222"/>
      <c r="T185" s="223"/>
      <c r="AT185" s="224" t="s">
        <v>180</v>
      </c>
      <c r="AU185" s="224" t="s">
        <v>83</v>
      </c>
      <c r="AV185" s="14" t="s">
        <v>178</v>
      </c>
      <c r="AW185" s="14" t="s">
        <v>34</v>
      </c>
      <c r="AX185" s="14" t="s">
        <v>81</v>
      </c>
      <c r="AY185" s="224" t="s">
        <v>172</v>
      </c>
    </row>
    <row r="186" spans="1:65" s="2" customFormat="1" ht="16.5" customHeight="1">
      <c r="A186" s="35"/>
      <c r="B186" s="36"/>
      <c r="C186" s="189" t="s">
        <v>337</v>
      </c>
      <c r="D186" s="189" t="s">
        <v>174</v>
      </c>
      <c r="E186" s="190" t="s">
        <v>412</v>
      </c>
      <c r="F186" s="191" t="s">
        <v>413</v>
      </c>
      <c r="G186" s="192" t="s">
        <v>115</v>
      </c>
      <c r="H186" s="193">
        <v>283.767</v>
      </c>
      <c r="I186" s="194"/>
      <c r="J186" s="195">
        <f>ROUND(I186*H186,2)</f>
        <v>0</v>
      </c>
      <c r="K186" s="191" t="s">
        <v>177</v>
      </c>
      <c r="L186" s="40"/>
      <c r="M186" s="196" t="s">
        <v>21</v>
      </c>
      <c r="N186" s="197" t="s">
        <v>44</v>
      </c>
      <c r="O186" s="65"/>
      <c r="P186" s="198">
        <f>O186*H186</f>
        <v>0</v>
      </c>
      <c r="Q186" s="198">
        <v>0</v>
      </c>
      <c r="R186" s="198">
        <f>Q186*H186</f>
        <v>0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178</v>
      </c>
      <c r="AT186" s="200" t="s">
        <v>174</v>
      </c>
      <c r="AU186" s="200" t="s">
        <v>83</v>
      </c>
      <c r="AY186" s="18" t="s">
        <v>172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81</v>
      </c>
      <c r="BK186" s="201">
        <f>ROUND(I186*H186,2)</f>
        <v>0</v>
      </c>
      <c r="BL186" s="18" t="s">
        <v>178</v>
      </c>
      <c r="BM186" s="200" t="s">
        <v>414</v>
      </c>
    </row>
    <row r="187" spans="1:65" s="13" customFormat="1">
      <c r="B187" s="202"/>
      <c r="C187" s="203"/>
      <c r="D187" s="204" t="s">
        <v>180</v>
      </c>
      <c r="E187" s="205" t="s">
        <v>21</v>
      </c>
      <c r="F187" s="206" t="s">
        <v>134</v>
      </c>
      <c r="G187" s="203"/>
      <c r="H187" s="207">
        <v>283.767</v>
      </c>
      <c r="I187" s="208"/>
      <c r="J187" s="203"/>
      <c r="K187" s="203"/>
      <c r="L187" s="209"/>
      <c r="M187" s="210"/>
      <c r="N187" s="211"/>
      <c r="O187" s="211"/>
      <c r="P187" s="211"/>
      <c r="Q187" s="211"/>
      <c r="R187" s="211"/>
      <c r="S187" s="211"/>
      <c r="T187" s="212"/>
      <c r="AT187" s="213" t="s">
        <v>180</v>
      </c>
      <c r="AU187" s="213" t="s">
        <v>83</v>
      </c>
      <c r="AV187" s="13" t="s">
        <v>83</v>
      </c>
      <c r="AW187" s="13" t="s">
        <v>34</v>
      </c>
      <c r="AX187" s="13" t="s">
        <v>73</v>
      </c>
      <c r="AY187" s="213" t="s">
        <v>172</v>
      </c>
    </row>
    <row r="188" spans="1:65" s="14" customFormat="1">
      <c r="B188" s="214"/>
      <c r="C188" s="215"/>
      <c r="D188" s="204" t="s">
        <v>180</v>
      </c>
      <c r="E188" s="216" t="s">
        <v>21</v>
      </c>
      <c r="F188" s="217" t="s">
        <v>182</v>
      </c>
      <c r="G188" s="215"/>
      <c r="H188" s="218">
        <v>283.767</v>
      </c>
      <c r="I188" s="219"/>
      <c r="J188" s="215"/>
      <c r="K188" s="215"/>
      <c r="L188" s="220"/>
      <c r="M188" s="221"/>
      <c r="N188" s="222"/>
      <c r="O188" s="222"/>
      <c r="P188" s="222"/>
      <c r="Q188" s="222"/>
      <c r="R188" s="222"/>
      <c r="S188" s="222"/>
      <c r="T188" s="223"/>
      <c r="AT188" s="224" t="s">
        <v>180</v>
      </c>
      <c r="AU188" s="224" t="s">
        <v>83</v>
      </c>
      <c r="AV188" s="14" t="s">
        <v>178</v>
      </c>
      <c r="AW188" s="14" t="s">
        <v>34</v>
      </c>
      <c r="AX188" s="14" t="s">
        <v>81</v>
      </c>
      <c r="AY188" s="224" t="s">
        <v>172</v>
      </c>
    </row>
    <row r="189" spans="1:65" s="2" customFormat="1" ht="16.5" customHeight="1">
      <c r="A189" s="35"/>
      <c r="B189" s="36"/>
      <c r="C189" s="235" t="s">
        <v>343</v>
      </c>
      <c r="D189" s="235" t="s">
        <v>416</v>
      </c>
      <c r="E189" s="236" t="s">
        <v>417</v>
      </c>
      <c r="F189" s="237" t="s">
        <v>418</v>
      </c>
      <c r="G189" s="238" t="s">
        <v>419</v>
      </c>
      <c r="H189" s="239">
        <v>462.548</v>
      </c>
      <c r="I189" s="240"/>
      <c r="J189" s="241">
        <f>ROUND(I189*H189,2)</f>
        <v>0</v>
      </c>
      <c r="K189" s="237" t="s">
        <v>177</v>
      </c>
      <c r="L189" s="242"/>
      <c r="M189" s="243" t="s">
        <v>21</v>
      </c>
      <c r="N189" s="244" t="s">
        <v>44</v>
      </c>
      <c r="O189" s="65"/>
      <c r="P189" s="198">
        <f>O189*H189</f>
        <v>0</v>
      </c>
      <c r="Q189" s="198">
        <v>0</v>
      </c>
      <c r="R189" s="198">
        <f>Q189*H189</f>
        <v>0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214</v>
      </c>
      <c r="AT189" s="200" t="s">
        <v>416</v>
      </c>
      <c r="AU189" s="200" t="s">
        <v>83</v>
      </c>
      <c r="AY189" s="18" t="s">
        <v>172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8" t="s">
        <v>81</v>
      </c>
      <c r="BK189" s="201">
        <f>ROUND(I189*H189,2)</f>
        <v>0</v>
      </c>
      <c r="BL189" s="18" t="s">
        <v>178</v>
      </c>
      <c r="BM189" s="200" t="s">
        <v>420</v>
      </c>
    </row>
    <row r="190" spans="1:65" s="13" customFormat="1">
      <c r="B190" s="202"/>
      <c r="C190" s="203"/>
      <c r="D190" s="204" t="s">
        <v>180</v>
      </c>
      <c r="E190" s="205" t="s">
        <v>21</v>
      </c>
      <c r="F190" s="206" t="s">
        <v>421</v>
      </c>
      <c r="G190" s="203"/>
      <c r="H190" s="207">
        <v>462.548</v>
      </c>
      <c r="I190" s="208"/>
      <c r="J190" s="203"/>
      <c r="K190" s="203"/>
      <c r="L190" s="209"/>
      <c r="M190" s="210"/>
      <c r="N190" s="211"/>
      <c r="O190" s="211"/>
      <c r="P190" s="211"/>
      <c r="Q190" s="211"/>
      <c r="R190" s="211"/>
      <c r="S190" s="211"/>
      <c r="T190" s="212"/>
      <c r="AT190" s="213" t="s">
        <v>180</v>
      </c>
      <c r="AU190" s="213" t="s">
        <v>83</v>
      </c>
      <c r="AV190" s="13" t="s">
        <v>83</v>
      </c>
      <c r="AW190" s="13" t="s">
        <v>34</v>
      </c>
      <c r="AX190" s="13" t="s">
        <v>73</v>
      </c>
      <c r="AY190" s="213" t="s">
        <v>172</v>
      </c>
    </row>
    <row r="191" spans="1:65" s="14" customFormat="1">
      <c r="B191" s="214"/>
      <c r="C191" s="215"/>
      <c r="D191" s="204" t="s">
        <v>180</v>
      </c>
      <c r="E191" s="216" t="s">
        <v>21</v>
      </c>
      <c r="F191" s="217" t="s">
        <v>182</v>
      </c>
      <c r="G191" s="215"/>
      <c r="H191" s="218">
        <v>462.548</v>
      </c>
      <c r="I191" s="219"/>
      <c r="J191" s="215"/>
      <c r="K191" s="215"/>
      <c r="L191" s="220"/>
      <c r="M191" s="221"/>
      <c r="N191" s="222"/>
      <c r="O191" s="222"/>
      <c r="P191" s="222"/>
      <c r="Q191" s="222"/>
      <c r="R191" s="222"/>
      <c r="S191" s="222"/>
      <c r="T191" s="223"/>
      <c r="AT191" s="224" t="s">
        <v>180</v>
      </c>
      <c r="AU191" s="224" t="s">
        <v>83</v>
      </c>
      <c r="AV191" s="14" t="s">
        <v>178</v>
      </c>
      <c r="AW191" s="14" t="s">
        <v>34</v>
      </c>
      <c r="AX191" s="14" t="s">
        <v>81</v>
      </c>
      <c r="AY191" s="224" t="s">
        <v>172</v>
      </c>
    </row>
    <row r="192" spans="1:65" s="2" customFormat="1" ht="24" customHeight="1">
      <c r="A192" s="35"/>
      <c r="B192" s="36"/>
      <c r="C192" s="189" t="s">
        <v>348</v>
      </c>
      <c r="D192" s="189" t="s">
        <v>174</v>
      </c>
      <c r="E192" s="190" t="s">
        <v>423</v>
      </c>
      <c r="F192" s="191" t="s">
        <v>424</v>
      </c>
      <c r="G192" s="192" t="s">
        <v>115</v>
      </c>
      <c r="H192" s="193">
        <v>182.726</v>
      </c>
      <c r="I192" s="194"/>
      <c r="J192" s="195">
        <f>ROUND(I192*H192,2)</f>
        <v>0</v>
      </c>
      <c r="K192" s="191" t="s">
        <v>177</v>
      </c>
      <c r="L192" s="40"/>
      <c r="M192" s="196" t="s">
        <v>21</v>
      </c>
      <c r="N192" s="197" t="s">
        <v>44</v>
      </c>
      <c r="O192" s="65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178</v>
      </c>
      <c r="AT192" s="200" t="s">
        <v>174</v>
      </c>
      <c r="AU192" s="200" t="s">
        <v>83</v>
      </c>
      <c r="AY192" s="18" t="s">
        <v>172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81</v>
      </c>
      <c r="BK192" s="201">
        <f>ROUND(I192*H192,2)</f>
        <v>0</v>
      </c>
      <c r="BL192" s="18" t="s">
        <v>178</v>
      </c>
      <c r="BM192" s="200" t="s">
        <v>425</v>
      </c>
    </row>
    <row r="193" spans="1:65" s="13" customFormat="1">
      <c r="B193" s="202"/>
      <c r="C193" s="203"/>
      <c r="D193" s="204" t="s">
        <v>180</v>
      </c>
      <c r="E193" s="205" t="s">
        <v>21</v>
      </c>
      <c r="F193" s="206" t="s">
        <v>426</v>
      </c>
      <c r="G193" s="203"/>
      <c r="H193" s="207">
        <v>182.726</v>
      </c>
      <c r="I193" s="208"/>
      <c r="J193" s="203"/>
      <c r="K193" s="203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180</v>
      </c>
      <c r="AU193" s="213" t="s">
        <v>83</v>
      </c>
      <c r="AV193" s="13" t="s">
        <v>83</v>
      </c>
      <c r="AW193" s="13" t="s">
        <v>34</v>
      </c>
      <c r="AX193" s="13" t="s">
        <v>73</v>
      </c>
      <c r="AY193" s="213" t="s">
        <v>172</v>
      </c>
    </row>
    <row r="194" spans="1:65" s="14" customFormat="1">
      <c r="B194" s="214"/>
      <c r="C194" s="215"/>
      <c r="D194" s="204" t="s">
        <v>180</v>
      </c>
      <c r="E194" s="216" t="s">
        <v>137</v>
      </c>
      <c r="F194" s="217" t="s">
        <v>182</v>
      </c>
      <c r="G194" s="215"/>
      <c r="H194" s="218">
        <v>182.726</v>
      </c>
      <c r="I194" s="219"/>
      <c r="J194" s="215"/>
      <c r="K194" s="215"/>
      <c r="L194" s="220"/>
      <c r="M194" s="221"/>
      <c r="N194" s="222"/>
      <c r="O194" s="222"/>
      <c r="P194" s="222"/>
      <c r="Q194" s="222"/>
      <c r="R194" s="222"/>
      <c r="S194" s="222"/>
      <c r="T194" s="223"/>
      <c r="AT194" s="224" t="s">
        <v>180</v>
      </c>
      <c r="AU194" s="224" t="s">
        <v>83</v>
      </c>
      <c r="AV194" s="14" t="s">
        <v>178</v>
      </c>
      <c r="AW194" s="14" t="s">
        <v>34</v>
      </c>
      <c r="AX194" s="14" t="s">
        <v>81</v>
      </c>
      <c r="AY194" s="224" t="s">
        <v>172</v>
      </c>
    </row>
    <row r="195" spans="1:65" s="2" customFormat="1" ht="16.5" customHeight="1">
      <c r="A195" s="35"/>
      <c r="B195" s="36"/>
      <c r="C195" s="235" t="s">
        <v>366</v>
      </c>
      <c r="D195" s="235" t="s">
        <v>416</v>
      </c>
      <c r="E195" s="236" t="s">
        <v>428</v>
      </c>
      <c r="F195" s="237" t="s">
        <v>429</v>
      </c>
      <c r="G195" s="238" t="s">
        <v>419</v>
      </c>
      <c r="H195" s="239">
        <v>230.23400000000001</v>
      </c>
      <c r="I195" s="240"/>
      <c r="J195" s="241">
        <f>ROUND(I195*H195,2)</f>
        <v>0</v>
      </c>
      <c r="K195" s="237" t="s">
        <v>177</v>
      </c>
      <c r="L195" s="242"/>
      <c r="M195" s="243" t="s">
        <v>21</v>
      </c>
      <c r="N195" s="244" t="s">
        <v>44</v>
      </c>
      <c r="O195" s="65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0" t="s">
        <v>214</v>
      </c>
      <c r="AT195" s="200" t="s">
        <v>416</v>
      </c>
      <c r="AU195" s="200" t="s">
        <v>83</v>
      </c>
      <c r="AY195" s="18" t="s">
        <v>172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8" t="s">
        <v>81</v>
      </c>
      <c r="BK195" s="201">
        <f>ROUND(I195*H195,2)</f>
        <v>0</v>
      </c>
      <c r="BL195" s="18" t="s">
        <v>178</v>
      </c>
      <c r="BM195" s="200" t="s">
        <v>430</v>
      </c>
    </row>
    <row r="196" spans="1:65" s="15" customFormat="1">
      <c r="B196" s="225"/>
      <c r="C196" s="226"/>
      <c r="D196" s="204" t="s">
        <v>180</v>
      </c>
      <c r="E196" s="227" t="s">
        <v>21</v>
      </c>
      <c r="F196" s="228" t="s">
        <v>276</v>
      </c>
      <c r="G196" s="226"/>
      <c r="H196" s="227" t="s">
        <v>21</v>
      </c>
      <c r="I196" s="229"/>
      <c r="J196" s="226"/>
      <c r="K196" s="226"/>
      <c r="L196" s="230"/>
      <c r="M196" s="231"/>
      <c r="N196" s="232"/>
      <c r="O196" s="232"/>
      <c r="P196" s="232"/>
      <c r="Q196" s="232"/>
      <c r="R196" s="232"/>
      <c r="S196" s="232"/>
      <c r="T196" s="233"/>
      <c r="AT196" s="234" t="s">
        <v>180</v>
      </c>
      <c r="AU196" s="234" t="s">
        <v>83</v>
      </c>
      <c r="AV196" s="15" t="s">
        <v>81</v>
      </c>
      <c r="AW196" s="15" t="s">
        <v>34</v>
      </c>
      <c r="AX196" s="15" t="s">
        <v>73</v>
      </c>
      <c r="AY196" s="234" t="s">
        <v>172</v>
      </c>
    </row>
    <row r="197" spans="1:65" s="15" customFormat="1">
      <c r="B197" s="225"/>
      <c r="C197" s="226"/>
      <c r="D197" s="204" t="s">
        <v>180</v>
      </c>
      <c r="E197" s="227" t="s">
        <v>21</v>
      </c>
      <c r="F197" s="228" t="s">
        <v>431</v>
      </c>
      <c r="G197" s="226"/>
      <c r="H197" s="227" t="s">
        <v>21</v>
      </c>
      <c r="I197" s="229"/>
      <c r="J197" s="226"/>
      <c r="K197" s="226"/>
      <c r="L197" s="230"/>
      <c r="M197" s="231"/>
      <c r="N197" s="232"/>
      <c r="O197" s="232"/>
      <c r="P197" s="232"/>
      <c r="Q197" s="232"/>
      <c r="R197" s="232"/>
      <c r="S197" s="232"/>
      <c r="T197" s="233"/>
      <c r="AT197" s="234" t="s">
        <v>180</v>
      </c>
      <c r="AU197" s="234" t="s">
        <v>83</v>
      </c>
      <c r="AV197" s="15" t="s">
        <v>81</v>
      </c>
      <c r="AW197" s="15" t="s">
        <v>34</v>
      </c>
      <c r="AX197" s="15" t="s">
        <v>73</v>
      </c>
      <c r="AY197" s="234" t="s">
        <v>172</v>
      </c>
    </row>
    <row r="198" spans="1:65" s="13" customFormat="1">
      <c r="B198" s="202"/>
      <c r="C198" s="203"/>
      <c r="D198" s="204" t="s">
        <v>180</v>
      </c>
      <c r="E198" s="205" t="s">
        <v>21</v>
      </c>
      <c r="F198" s="206" t="s">
        <v>1020</v>
      </c>
      <c r="G198" s="203"/>
      <c r="H198" s="207">
        <v>54.817999999999998</v>
      </c>
      <c r="I198" s="208"/>
      <c r="J198" s="203"/>
      <c r="K198" s="203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180</v>
      </c>
      <c r="AU198" s="213" t="s">
        <v>83</v>
      </c>
      <c r="AV198" s="13" t="s">
        <v>83</v>
      </c>
      <c r="AW198" s="13" t="s">
        <v>34</v>
      </c>
      <c r="AX198" s="13" t="s">
        <v>73</v>
      </c>
      <c r="AY198" s="213" t="s">
        <v>172</v>
      </c>
    </row>
    <row r="199" spans="1:65" s="15" customFormat="1">
      <c r="B199" s="225"/>
      <c r="C199" s="226"/>
      <c r="D199" s="204" t="s">
        <v>180</v>
      </c>
      <c r="E199" s="227" t="s">
        <v>21</v>
      </c>
      <c r="F199" s="228" t="s">
        <v>432</v>
      </c>
      <c r="G199" s="226"/>
      <c r="H199" s="227" t="s">
        <v>21</v>
      </c>
      <c r="I199" s="229"/>
      <c r="J199" s="226"/>
      <c r="K199" s="226"/>
      <c r="L199" s="230"/>
      <c r="M199" s="231"/>
      <c r="N199" s="232"/>
      <c r="O199" s="232"/>
      <c r="P199" s="232"/>
      <c r="Q199" s="232"/>
      <c r="R199" s="232"/>
      <c r="S199" s="232"/>
      <c r="T199" s="233"/>
      <c r="AT199" s="234" t="s">
        <v>180</v>
      </c>
      <c r="AU199" s="234" t="s">
        <v>83</v>
      </c>
      <c r="AV199" s="15" t="s">
        <v>81</v>
      </c>
      <c r="AW199" s="15" t="s">
        <v>34</v>
      </c>
      <c r="AX199" s="15" t="s">
        <v>73</v>
      </c>
      <c r="AY199" s="234" t="s">
        <v>172</v>
      </c>
    </row>
    <row r="200" spans="1:65" s="13" customFormat="1">
      <c r="B200" s="202"/>
      <c r="C200" s="203"/>
      <c r="D200" s="204" t="s">
        <v>180</v>
      </c>
      <c r="E200" s="205" t="s">
        <v>21</v>
      </c>
      <c r="F200" s="206" t="s">
        <v>1023</v>
      </c>
      <c r="G200" s="203"/>
      <c r="H200" s="207">
        <v>73.09</v>
      </c>
      <c r="I200" s="208"/>
      <c r="J200" s="203"/>
      <c r="K200" s="203"/>
      <c r="L200" s="209"/>
      <c r="M200" s="210"/>
      <c r="N200" s="211"/>
      <c r="O200" s="211"/>
      <c r="P200" s="211"/>
      <c r="Q200" s="211"/>
      <c r="R200" s="211"/>
      <c r="S200" s="211"/>
      <c r="T200" s="212"/>
      <c r="AT200" s="213" t="s">
        <v>180</v>
      </c>
      <c r="AU200" s="213" t="s">
        <v>83</v>
      </c>
      <c r="AV200" s="13" t="s">
        <v>83</v>
      </c>
      <c r="AW200" s="13" t="s">
        <v>34</v>
      </c>
      <c r="AX200" s="13" t="s">
        <v>73</v>
      </c>
      <c r="AY200" s="213" t="s">
        <v>172</v>
      </c>
    </row>
    <row r="201" spans="1:65" s="14" customFormat="1">
      <c r="B201" s="214"/>
      <c r="C201" s="215"/>
      <c r="D201" s="204" t="s">
        <v>180</v>
      </c>
      <c r="E201" s="216" t="s">
        <v>139</v>
      </c>
      <c r="F201" s="217" t="s">
        <v>182</v>
      </c>
      <c r="G201" s="215"/>
      <c r="H201" s="218">
        <v>127.908</v>
      </c>
      <c r="I201" s="219"/>
      <c r="J201" s="215"/>
      <c r="K201" s="215"/>
      <c r="L201" s="220"/>
      <c r="M201" s="221"/>
      <c r="N201" s="222"/>
      <c r="O201" s="222"/>
      <c r="P201" s="222"/>
      <c r="Q201" s="222"/>
      <c r="R201" s="222"/>
      <c r="S201" s="222"/>
      <c r="T201" s="223"/>
      <c r="AT201" s="224" t="s">
        <v>180</v>
      </c>
      <c r="AU201" s="224" t="s">
        <v>83</v>
      </c>
      <c r="AV201" s="14" t="s">
        <v>178</v>
      </c>
      <c r="AW201" s="14" t="s">
        <v>34</v>
      </c>
      <c r="AX201" s="14" t="s">
        <v>73</v>
      </c>
      <c r="AY201" s="224" t="s">
        <v>172</v>
      </c>
    </row>
    <row r="202" spans="1:65" s="13" customFormat="1">
      <c r="B202" s="202"/>
      <c r="C202" s="203"/>
      <c r="D202" s="204" t="s">
        <v>180</v>
      </c>
      <c r="E202" s="205" t="s">
        <v>21</v>
      </c>
      <c r="F202" s="206" t="s">
        <v>434</v>
      </c>
      <c r="G202" s="203"/>
      <c r="H202" s="207">
        <v>230.23400000000001</v>
      </c>
      <c r="I202" s="208"/>
      <c r="J202" s="203"/>
      <c r="K202" s="203"/>
      <c r="L202" s="209"/>
      <c r="M202" s="210"/>
      <c r="N202" s="211"/>
      <c r="O202" s="211"/>
      <c r="P202" s="211"/>
      <c r="Q202" s="211"/>
      <c r="R202" s="211"/>
      <c r="S202" s="211"/>
      <c r="T202" s="212"/>
      <c r="AT202" s="213" t="s">
        <v>180</v>
      </c>
      <c r="AU202" s="213" t="s">
        <v>83</v>
      </c>
      <c r="AV202" s="13" t="s">
        <v>83</v>
      </c>
      <c r="AW202" s="13" t="s">
        <v>34</v>
      </c>
      <c r="AX202" s="13" t="s">
        <v>81</v>
      </c>
      <c r="AY202" s="213" t="s">
        <v>172</v>
      </c>
    </row>
    <row r="203" spans="1:65" s="2" customFormat="1" ht="16.5" customHeight="1">
      <c r="A203" s="35"/>
      <c r="B203" s="36"/>
      <c r="C203" s="189" t="s">
        <v>372</v>
      </c>
      <c r="D203" s="189" t="s">
        <v>174</v>
      </c>
      <c r="E203" s="190" t="s">
        <v>436</v>
      </c>
      <c r="F203" s="191" t="s">
        <v>437</v>
      </c>
      <c r="G203" s="192" t="s">
        <v>115</v>
      </c>
      <c r="H203" s="193">
        <v>54.817999999999998</v>
      </c>
      <c r="I203" s="194"/>
      <c r="J203" s="195">
        <f>ROUND(I203*H203,2)</f>
        <v>0</v>
      </c>
      <c r="K203" s="191" t="s">
        <v>21</v>
      </c>
      <c r="L203" s="40"/>
      <c r="M203" s="196" t="s">
        <v>21</v>
      </c>
      <c r="N203" s="197" t="s">
        <v>44</v>
      </c>
      <c r="O203" s="65"/>
      <c r="P203" s="198">
        <f>O203*H203</f>
        <v>0</v>
      </c>
      <c r="Q203" s="198">
        <v>0</v>
      </c>
      <c r="R203" s="198">
        <f>Q203*H203</f>
        <v>0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178</v>
      </c>
      <c r="AT203" s="200" t="s">
        <v>174</v>
      </c>
      <c r="AU203" s="200" t="s">
        <v>83</v>
      </c>
      <c r="AY203" s="18" t="s">
        <v>172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81</v>
      </c>
      <c r="BK203" s="201">
        <f>ROUND(I203*H203,2)</f>
        <v>0</v>
      </c>
      <c r="BL203" s="18" t="s">
        <v>178</v>
      </c>
      <c r="BM203" s="200" t="s">
        <v>438</v>
      </c>
    </row>
    <row r="204" spans="1:65" s="15" customFormat="1">
      <c r="B204" s="225"/>
      <c r="C204" s="226"/>
      <c r="D204" s="204" t="s">
        <v>180</v>
      </c>
      <c r="E204" s="227" t="s">
        <v>21</v>
      </c>
      <c r="F204" s="228" t="s">
        <v>276</v>
      </c>
      <c r="G204" s="226"/>
      <c r="H204" s="227" t="s">
        <v>21</v>
      </c>
      <c r="I204" s="229"/>
      <c r="J204" s="226"/>
      <c r="K204" s="226"/>
      <c r="L204" s="230"/>
      <c r="M204" s="231"/>
      <c r="N204" s="232"/>
      <c r="O204" s="232"/>
      <c r="P204" s="232"/>
      <c r="Q204" s="232"/>
      <c r="R204" s="232"/>
      <c r="S204" s="232"/>
      <c r="T204" s="233"/>
      <c r="AT204" s="234" t="s">
        <v>180</v>
      </c>
      <c r="AU204" s="234" t="s">
        <v>83</v>
      </c>
      <c r="AV204" s="15" t="s">
        <v>81</v>
      </c>
      <c r="AW204" s="15" t="s">
        <v>34</v>
      </c>
      <c r="AX204" s="15" t="s">
        <v>73</v>
      </c>
      <c r="AY204" s="234" t="s">
        <v>172</v>
      </c>
    </row>
    <row r="205" spans="1:65" s="15" customFormat="1">
      <c r="B205" s="225"/>
      <c r="C205" s="226"/>
      <c r="D205" s="204" t="s">
        <v>180</v>
      </c>
      <c r="E205" s="227" t="s">
        <v>21</v>
      </c>
      <c r="F205" s="228" t="s">
        <v>439</v>
      </c>
      <c r="G205" s="226"/>
      <c r="H205" s="227" t="s">
        <v>21</v>
      </c>
      <c r="I205" s="229"/>
      <c r="J205" s="226"/>
      <c r="K205" s="226"/>
      <c r="L205" s="230"/>
      <c r="M205" s="231"/>
      <c r="N205" s="232"/>
      <c r="O205" s="232"/>
      <c r="P205" s="232"/>
      <c r="Q205" s="232"/>
      <c r="R205" s="232"/>
      <c r="S205" s="232"/>
      <c r="T205" s="233"/>
      <c r="AT205" s="234" t="s">
        <v>180</v>
      </c>
      <c r="AU205" s="234" t="s">
        <v>83</v>
      </c>
      <c r="AV205" s="15" t="s">
        <v>81</v>
      </c>
      <c r="AW205" s="15" t="s">
        <v>34</v>
      </c>
      <c r="AX205" s="15" t="s">
        <v>73</v>
      </c>
      <c r="AY205" s="234" t="s">
        <v>172</v>
      </c>
    </row>
    <row r="206" spans="1:65" s="13" customFormat="1">
      <c r="B206" s="202"/>
      <c r="C206" s="203"/>
      <c r="D206" s="204" t="s">
        <v>180</v>
      </c>
      <c r="E206" s="205" t="s">
        <v>21</v>
      </c>
      <c r="F206" s="206" t="s">
        <v>1020</v>
      </c>
      <c r="G206" s="203"/>
      <c r="H206" s="207">
        <v>54.817999999999998</v>
      </c>
      <c r="I206" s="208"/>
      <c r="J206" s="203"/>
      <c r="K206" s="203"/>
      <c r="L206" s="209"/>
      <c r="M206" s="210"/>
      <c r="N206" s="211"/>
      <c r="O206" s="211"/>
      <c r="P206" s="211"/>
      <c r="Q206" s="211"/>
      <c r="R206" s="211"/>
      <c r="S206" s="211"/>
      <c r="T206" s="212"/>
      <c r="AT206" s="213" t="s">
        <v>180</v>
      </c>
      <c r="AU206" s="213" t="s">
        <v>83</v>
      </c>
      <c r="AV206" s="13" t="s">
        <v>83</v>
      </c>
      <c r="AW206" s="13" t="s">
        <v>34</v>
      </c>
      <c r="AX206" s="13" t="s">
        <v>73</v>
      </c>
      <c r="AY206" s="213" t="s">
        <v>172</v>
      </c>
    </row>
    <row r="207" spans="1:65" s="14" customFormat="1">
      <c r="B207" s="214"/>
      <c r="C207" s="215"/>
      <c r="D207" s="204" t="s">
        <v>180</v>
      </c>
      <c r="E207" s="216" t="s">
        <v>21</v>
      </c>
      <c r="F207" s="217" t="s">
        <v>182</v>
      </c>
      <c r="G207" s="215"/>
      <c r="H207" s="218">
        <v>54.817999999999998</v>
      </c>
      <c r="I207" s="219"/>
      <c r="J207" s="215"/>
      <c r="K207" s="215"/>
      <c r="L207" s="220"/>
      <c r="M207" s="221"/>
      <c r="N207" s="222"/>
      <c r="O207" s="222"/>
      <c r="P207" s="222"/>
      <c r="Q207" s="222"/>
      <c r="R207" s="222"/>
      <c r="S207" s="222"/>
      <c r="T207" s="223"/>
      <c r="AT207" s="224" t="s">
        <v>180</v>
      </c>
      <c r="AU207" s="224" t="s">
        <v>83</v>
      </c>
      <c r="AV207" s="14" t="s">
        <v>178</v>
      </c>
      <c r="AW207" s="14" t="s">
        <v>34</v>
      </c>
      <c r="AX207" s="14" t="s">
        <v>81</v>
      </c>
      <c r="AY207" s="224" t="s">
        <v>172</v>
      </c>
    </row>
    <row r="208" spans="1:65" s="2" customFormat="1" ht="24" customHeight="1">
      <c r="A208" s="35"/>
      <c r="B208" s="36"/>
      <c r="C208" s="189" t="s">
        <v>376</v>
      </c>
      <c r="D208" s="189" t="s">
        <v>174</v>
      </c>
      <c r="E208" s="190" t="s">
        <v>441</v>
      </c>
      <c r="F208" s="191" t="s">
        <v>442</v>
      </c>
      <c r="G208" s="192" t="s">
        <v>115</v>
      </c>
      <c r="H208" s="193">
        <v>72.691999999999993</v>
      </c>
      <c r="I208" s="194"/>
      <c r="J208" s="195">
        <f>ROUND(I208*H208,2)</f>
        <v>0</v>
      </c>
      <c r="K208" s="191" t="s">
        <v>177</v>
      </c>
      <c r="L208" s="40"/>
      <c r="M208" s="196" t="s">
        <v>21</v>
      </c>
      <c r="N208" s="197" t="s">
        <v>44</v>
      </c>
      <c r="O208" s="65"/>
      <c r="P208" s="198">
        <f>O208*H208</f>
        <v>0</v>
      </c>
      <c r="Q208" s="198">
        <v>0</v>
      </c>
      <c r="R208" s="198">
        <f>Q208*H208</f>
        <v>0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178</v>
      </c>
      <c r="AT208" s="200" t="s">
        <v>174</v>
      </c>
      <c r="AU208" s="200" t="s">
        <v>83</v>
      </c>
      <c r="AY208" s="18" t="s">
        <v>172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81</v>
      </c>
      <c r="BK208" s="201">
        <f>ROUND(I208*H208,2)</f>
        <v>0</v>
      </c>
      <c r="BL208" s="18" t="s">
        <v>178</v>
      </c>
      <c r="BM208" s="200" t="s">
        <v>443</v>
      </c>
    </row>
    <row r="209" spans="1:65" s="15" customFormat="1">
      <c r="B209" s="225"/>
      <c r="C209" s="226"/>
      <c r="D209" s="204" t="s">
        <v>180</v>
      </c>
      <c r="E209" s="227" t="s">
        <v>21</v>
      </c>
      <c r="F209" s="228" t="s">
        <v>444</v>
      </c>
      <c r="G209" s="226"/>
      <c r="H209" s="227" t="s">
        <v>21</v>
      </c>
      <c r="I209" s="229"/>
      <c r="J209" s="226"/>
      <c r="K209" s="226"/>
      <c r="L209" s="230"/>
      <c r="M209" s="231"/>
      <c r="N209" s="232"/>
      <c r="O209" s="232"/>
      <c r="P209" s="232"/>
      <c r="Q209" s="232"/>
      <c r="R209" s="232"/>
      <c r="S209" s="232"/>
      <c r="T209" s="233"/>
      <c r="AT209" s="234" t="s">
        <v>180</v>
      </c>
      <c r="AU209" s="234" t="s">
        <v>83</v>
      </c>
      <c r="AV209" s="15" t="s">
        <v>81</v>
      </c>
      <c r="AW209" s="15" t="s">
        <v>34</v>
      </c>
      <c r="AX209" s="15" t="s">
        <v>73</v>
      </c>
      <c r="AY209" s="234" t="s">
        <v>172</v>
      </c>
    </row>
    <row r="210" spans="1:65" s="15" customFormat="1">
      <c r="B210" s="225"/>
      <c r="C210" s="226"/>
      <c r="D210" s="204" t="s">
        <v>180</v>
      </c>
      <c r="E210" s="227" t="s">
        <v>21</v>
      </c>
      <c r="F210" s="228" t="s">
        <v>297</v>
      </c>
      <c r="G210" s="226"/>
      <c r="H210" s="227" t="s">
        <v>21</v>
      </c>
      <c r="I210" s="229"/>
      <c r="J210" s="226"/>
      <c r="K210" s="226"/>
      <c r="L210" s="230"/>
      <c r="M210" s="231"/>
      <c r="N210" s="232"/>
      <c r="O210" s="232"/>
      <c r="P210" s="232"/>
      <c r="Q210" s="232"/>
      <c r="R210" s="232"/>
      <c r="S210" s="232"/>
      <c r="T210" s="233"/>
      <c r="AT210" s="234" t="s">
        <v>180</v>
      </c>
      <c r="AU210" s="234" t="s">
        <v>83</v>
      </c>
      <c r="AV210" s="15" t="s">
        <v>81</v>
      </c>
      <c r="AW210" s="15" t="s">
        <v>34</v>
      </c>
      <c r="AX210" s="15" t="s">
        <v>73</v>
      </c>
      <c r="AY210" s="234" t="s">
        <v>172</v>
      </c>
    </row>
    <row r="211" spans="1:65" s="13" customFormat="1">
      <c r="B211" s="202"/>
      <c r="C211" s="203"/>
      <c r="D211" s="204" t="s">
        <v>180</v>
      </c>
      <c r="E211" s="205" t="s">
        <v>21</v>
      </c>
      <c r="F211" s="206" t="s">
        <v>1024</v>
      </c>
      <c r="G211" s="203"/>
      <c r="H211" s="207">
        <v>56.225000000000001</v>
      </c>
      <c r="I211" s="208"/>
      <c r="J211" s="203"/>
      <c r="K211" s="203"/>
      <c r="L211" s="209"/>
      <c r="M211" s="210"/>
      <c r="N211" s="211"/>
      <c r="O211" s="211"/>
      <c r="P211" s="211"/>
      <c r="Q211" s="211"/>
      <c r="R211" s="211"/>
      <c r="S211" s="211"/>
      <c r="T211" s="212"/>
      <c r="AT211" s="213" t="s">
        <v>180</v>
      </c>
      <c r="AU211" s="213" t="s">
        <v>83</v>
      </c>
      <c r="AV211" s="13" t="s">
        <v>83</v>
      </c>
      <c r="AW211" s="13" t="s">
        <v>34</v>
      </c>
      <c r="AX211" s="13" t="s">
        <v>73</v>
      </c>
      <c r="AY211" s="213" t="s">
        <v>172</v>
      </c>
    </row>
    <row r="212" spans="1:65" s="15" customFormat="1">
      <c r="B212" s="225"/>
      <c r="C212" s="226"/>
      <c r="D212" s="204" t="s">
        <v>180</v>
      </c>
      <c r="E212" s="227" t="s">
        <v>21</v>
      </c>
      <c r="F212" s="228" t="s">
        <v>277</v>
      </c>
      <c r="G212" s="226"/>
      <c r="H212" s="227" t="s">
        <v>21</v>
      </c>
      <c r="I212" s="229"/>
      <c r="J212" s="226"/>
      <c r="K212" s="226"/>
      <c r="L212" s="230"/>
      <c r="M212" s="231"/>
      <c r="N212" s="232"/>
      <c r="O212" s="232"/>
      <c r="P212" s="232"/>
      <c r="Q212" s="232"/>
      <c r="R212" s="232"/>
      <c r="S212" s="232"/>
      <c r="T212" s="233"/>
      <c r="AT212" s="234" t="s">
        <v>180</v>
      </c>
      <c r="AU212" s="234" t="s">
        <v>83</v>
      </c>
      <c r="AV212" s="15" t="s">
        <v>81</v>
      </c>
      <c r="AW212" s="15" t="s">
        <v>34</v>
      </c>
      <c r="AX212" s="15" t="s">
        <v>73</v>
      </c>
      <c r="AY212" s="234" t="s">
        <v>172</v>
      </c>
    </row>
    <row r="213" spans="1:65" s="13" customFormat="1">
      <c r="B213" s="202"/>
      <c r="C213" s="203"/>
      <c r="D213" s="204" t="s">
        <v>180</v>
      </c>
      <c r="E213" s="205" t="s">
        <v>21</v>
      </c>
      <c r="F213" s="206" t="s">
        <v>1025</v>
      </c>
      <c r="G213" s="203"/>
      <c r="H213" s="207">
        <v>15.968999999999999</v>
      </c>
      <c r="I213" s="208"/>
      <c r="J213" s="203"/>
      <c r="K213" s="203"/>
      <c r="L213" s="209"/>
      <c r="M213" s="210"/>
      <c r="N213" s="211"/>
      <c r="O213" s="211"/>
      <c r="P213" s="211"/>
      <c r="Q213" s="211"/>
      <c r="R213" s="211"/>
      <c r="S213" s="211"/>
      <c r="T213" s="212"/>
      <c r="AT213" s="213" t="s">
        <v>180</v>
      </c>
      <c r="AU213" s="213" t="s">
        <v>83</v>
      </c>
      <c r="AV213" s="13" t="s">
        <v>83</v>
      </c>
      <c r="AW213" s="13" t="s">
        <v>34</v>
      </c>
      <c r="AX213" s="13" t="s">
        <v>73</v>
      </c>
      <c r="AY213" s="213" t="s">
        <v>172</v>
      </c>
    </row>
    <row r="214" spans="1:65" s="13" customFormat="1">
      <c r="B214" s="202"/>
      <c r="C214" s="203"/>
      <c r="D214" s="204" t="s">
        <v>180</v>
      </c>
      <c r="E214" s="205" t="s">
        <v>21</v>
      </c>
      <c r="F214" s="206" t="s">
        <v>1026</v>
      </c>
      <c r="G214" s="203"/>
      <c r="H214" s="207">
        <v>0.498</v>
      </c>
      <c r="I214" s="208"/>
      <c r="J214" s="203"/>
      <c r="K214" s="203"/>
      <c r="L214" s="209"/>
      <c r="M214" s="210"/>
      <c r="N214" s="211"/>
      <c r="O214" s="211"/>
      <c r="P214" s="211"/>
      <c r="Q214" s="211"/>
      <c r="R214" s="211"/>
      <c r="S214" s="211"/>
      <c r="T214" s="212"/>
      <c r="AT214" s="213" t="s">
        <v>180</v>
      </c>
      <c r="AU214" s="213" t="s">
        <v>83</v>
      </c>
      <c r="AV214" s="13" t="s">
        <v>83</v>
      </c>
      <c r="AW214" s="13" t="s">
        <v>34</v>
      </c>
      <c r="AX214" s="13" t="s">
        <v>73</v>
      </c>
      <c r="AY214" s="213" t="s">
        <v>172</v>
      </c>
    </row>
    <row r="215" spans="1:65" s="14" customFormat="1">
      <c r="B215" s="214"/>
      <c r="C215" s="215"/>
      <c r="D215" s="204" t="s">
        <v>180</v>
      </c>
      <c r="E215" s="216" t="s">
        <v>120</v>
      </c>
      <c r="F215" s="217" t="s">
        <v>182</v>
      </c>
      <c r="G215" s="215"/>
      <c r="H215" s="218">
        <v>72.691999999999993</v>
      </c>
      <c r="I215" s="219"/>
      <c r="J215" s="215"/>
      <c r="K215" s="215"/>
      <c r="L215" s="220"/>
      <c r="M215" s="221"/>
      <c r="N215" s="222"/>
      <c r="O215" s="222"/>
      <c r="P215" s="222"/>
      <c r="Q215" s="222"/>
      <c r="R215" s="222"/>
      <c r="S215" s="222"/>
      <c r="T215" s="223"/>
      <c r="AT215" s="224" t="s">
        <v>180</v>
      </c>
      <c r="AU215" s="224" t="s">
        <v>83</v>
      </c>
      <c r="AV215" s="14" t="s">
        <v>178</v>
      </c>
      <c r="AW215" s="14" t="s">
        <v>34</v>
      </c>
      <c r="AX215" s="14" t="s">
        <v>81</v>
      </c>
      <c r="AY215" s="224" t="s">
        <v>172</v>
      </c>
    </row>
    <row r="216" spans="1:65" s="2" customFormat="1" ht="16.5" customHeight="1">
      <c r="A216" s="35"/>
      <c r="B216" s="36"/>
      <c r="C216" s="235" t="s">
        <v>380</v>
      </c>
      <c r="D216" s="235" t="s">
        <v>416</v>
      </c>
      <c r="E216" s="236" t="s">
        <v>450</v>
      </c>
      <c r="F216" s="237" t="s">
        <v>451</v>
      </c>
      <c r="G216" s="238" t="s">
        <v>419</v>
      </c>
      <c r="H216" s="239">
        <v>130.846</v>
      </c>
      <c r="I216" s="240"/>
      <c r="J216" s="241">
        <f>ROUND(I216*H216,2)</f>
        <v>0</v>
      </c>
      <c r="K216" s="237" t="s">
        <v>177</v>
      </c>
      <c r="L216" s="242"/>
      <c r="M216" s="243" t="s">
        <v>21</v>
      </c>
      <c r="N216" s="244" t="s">
        <v>44</v>
      </c>
      <c r="O216" s="65"/>
      <c r="P216" s="198">
        <f>O216*H216</f>
        <v>0</v>
      </c>
      <c r="Q216" s="198">
        <v>0</v>
      </c>
      <c r="R216" s="198">
        <f>Q216*H216</f>
        <v>0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214</v>
      </c>
      <c r="AT216" s="200" t="s">
        <v>416</v>
      </c>
      <c r="AU216" s="200" t="s">
        <v>83</v>
      </c>
      <c r="AY216" s="18" t="s">
        <v>172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81</v>
      </c>
      <c r="BK216" s="201">
        <f>ROUND(I216*H216,2)</f>
        <v>0</v>
      </c>
      <c r="BL216" s="18" t="s">
        <v>178</v>
      </c>
      <c r="BM216" s="200" t="s">
        <v>452</v>
      </c>
    </row>
    <row r="217" spans="1:65" s="13" customFormat="1">
      <c r="B217" s="202"/>
      <c r="C217" s="203"/>
      <c r="D217" s="204" t="s">
        <v>180</v>
      </c>
      <c r="E217" s="205" t="s">
        <v>21</v>
      </c>
      <c r="F217" s="206" t="s">
        <v>453</v>
      </c>
      <c r="G217" s="203"/>
      <c r="H217" s="207">
        <v>130.846</v>
      </c>
      <c r="I217" s="208"/>
      <c r="J217" s="203"/>
      <c r="K217" s="203"/>
      <c r="L217" s="209"/>
      <c r="M217" s="210"/>
      <c r="N217" s="211"/>
      <c r="O217" s="211"/>
      <c r="P217" s="211"/>
      <c r="Q217" s="211"/>
      <c r="R217" s="211"/>
      <c r="S217" s="211"/>
      <c r="T217" s="212"/>
      <c r="AT217" s="213" t="s">
        <v>180</v>
      </c>
      <c r="AU217" s="213" t="s">
        <v>83</v>
      </c>
      <c r="AV217" s="13" t="s">
        <v>83</v>
      </c>
      <c r="AW217" s="13" t="s">
        <v>34</v>
      </c>
      <c r="AX217" s="13" t="s">
        <v>73</v>
      </c>
      <c r="AY217" s="213" t="s">
        <v>172</v>
      </c>
    </row>
    <row r="218" spans="1:65" s="14" customFormat="1">
      <c r="B218" s="214"/>
      <c r="C218" s="215"/>
      <c r="D218" s="204" t="s">
        <v>180</v>
      </c>
      <c r="E218" s="216" t="s">
        <v>21</v>
      </c>
      <c r="F218" s="217" t="s">
        <v>182</v>
      </c>
      <c r="G218" s="215"/>
      <c r="H218" s="218">
        <v>130.846</v>
      </c>
      <c r="I218" s="219"/>
      <c r="J218" s="215"/>
      <c r="K218" s="215"/>
      <c r="L218" s="220"/>
      <c r="M218" s="221"/>
      <c r="N218" s="222"/>
      <c r="O218" s="222"/>
      <c r="P218" s="222"/>
      <c r="Q218" s="222"/>
      <c r="R218" s="222"/>
      <c r="S218" s="222"/>
      <c r="T218" s="223"/>
      <c r="AT218" s="224" t="s">
        <v>180</v>
      </c>
      <c r="AU218" s="224" t="s">
        <v>83</v>
      </c>
      <c r="AV218" s="14" t="s">
        <v>178</v>
      </c>
      <c r="AW218" s="14" t="s">
        <v>34</v>
      </c>
      <c r="AX218" s="14" t="s">
        <v>81</v>
      </c>
      <c r="AY218" s="224" t="s">
        <v>172</v>
      </c>
    </row>
    <row r="219" spans="1:65" s="12" customFormat="1" ht="22.9" customHeight="1">
      <c r="B219" s="173"/>
      <c r="C219" s="174"/>
      <c r="D219" s="175" t="s">
        <v>72</v>
      </c>
      <c r="E219" s="187" t="s">
        <v>186</v>
      </c>
      <c r="F219" s="187" t="s">
        <v>465</v>
      </c>
      <c r="G219" s="174"/>
      <c r="H219" s="174"/>
      <c r="I219" s="177"/>
      <c r="J219" s="188">
        <f>BK219</f>
        <v>0</v>
      </c>
      <c r="K219" s="174"/>
      <c r="L219" s="179"/>
      <c r="M219" s="180"/>
      <c r="N219" s="181"/>
      <c r="O219" s="181"/>
      <c r="P219" s="182">
        <f>SUM(P220:P226)</f>
        <v>0</v>
      </c>
      <c r="Q219" s="181"/>
      <c r="R219" s="182">
        <f>SUM(R220:R226)</f>
        <v>0.17768999999999999</v>
      </c>
      <c r="S219" s="181"/>
      <c r="T219" s="183">
        <f>SUM(T220:T226)</f>
        <v>0</v>
      </c>
      <c r="AR219" s="184" t="s">
        <v>81</v>
      </c>
      <c r="AT219" s="185" t="s">
        <v>72</v>
      </c>
      <c r="AU219" s="185" t="s">
        <v>81</v>
      </c>
      <c r="AY219" s="184" t="s">
        <v>172</v>
      </c>
      <c r="BK219" s="186">
        <f>SUM(BK220:BK226)</f>
        <v>0</v>
      </c>
    </row>
    <row r="220" spans="1:65" s="2" customFormat="1" ht="24" customHeight="1">
      <c r="A220" s="35"/>
      <c r="B220" s="36"/>
      <c r="C220" s="189" t="s">
        <v>385</v>
      </c>
      <c r="D220" s="189" t="s">
        <v>174</v>
      </c>
      <c r="E220" s="190" t="s">
        <v>467</v>
      </c>
      <c r="F220" s="191" t="s">
        <v>468</v>
      </c>
      <c r="G220" s="192" t="s">
        <v>217</v>
      </c>
      <c r="H220" s="193">
        <v>1</v>
      </c>
      <c r="I220" s="194"/>
      <c r="J220" s="195">
        <f>ROUND(I220*H220,2)</f>
        <v>0</v>
      </c>
      <c r="K220" s="191" t="s">
        <v>177</v>
      </c>
      <c r="L220" s="40"/>
      <c r="M220" s="196" t="s">
        <v>21</v>
      </c>
      <c r="N220" s="197" t="s">
        <v>44</v>
      </c>
      <c r="O220" s="65"/>
      <c r="P220" s="198">
        <f>O220*H220</f>
        <v>0</v>
      </c>
      <c r="Q220" s="198">
        <v>0.17488999999999999</v>
      </c>
      <c r="R220" s="198">
        <f>Q220*H220</f>
        <v>0.17488999999999999</v>
      </c>
      <c r="S220" s="198">
        <v>0</v>
      </c>
      <c r="T220" s="199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0" t="s">
        <v>178</v>
      </c>
      <c r="AT220" s="200" t="s">
        <v>174</v>
      </c>
      <c r="AU220" s="200" t="s">
        <v>83</v>
      </c>
      <c r="AY220" s="18" t="s">
        <v>172</v>
      </c>
      <c r="BE220" s="201">
        <f>IF(N220="základní",J220,0)</f>
        <v>0</v>
      </c>
      <c r="BF220" s="201">
        <f>IF(N220="snížená",J220,0)</f>
        <v>0</v>
      </c>
      <c r="BG220" s="201">
        <f>IF(N220="zákl. přenesená",J220,0)</f>
        <v>0</v>
      </c>
      <c r="BH220" s="201">
        <f>IF(N220="sníž. přenesená",J220,0)</f>
        <v>0</v>
      </c>
      <c r="BI220" s="201">
        <f>IF(N220="nulová",J220,0)</f>
        <v>0</v>
      </c>
      <c r="BJ220" s="18" t="s">
        <v>81</v>
      </c>
      <c r="BK220" s="201">
        <f>ROUND(I220*H220,2)</f>
        <v>0</v>
      </c>
      <c r="BL220" s="18" t="s">
        <v>178</v>
      </c>
      <c r="BM220" s="200" t="s">
        <v>1027</v>
      </c>
    </row>
    <row r="221" spans="1:65" s="15" customFormat="1">
      <c r="B221" s="225"/>
      <c r="C221" s="226"/>
      <c r="D221" s="204" t="s">
        <v>180</v>
      </c>
      <c r="E221" s="227" t="s">
        <v>21</v>
      </c>
      <c r="F221" s="228" t="s">
        <v>1028</v>
      </c>
      <c r="G221" s="226"/>
      <c r="H221" s="227" t="s">
        <v>21</v>
      </c>
      <c r="I221" s="229"/>
      <c r="J221" s="226"/>
      <c r="K221" s="226"/>
      <c r="L221" s="230"/>
      <c r="M221" s="231"/>
      <c r="N221" s="232"/>
      <c r="O221" s="232"/>
      <c r="P221" s="232"/>
      <c r="Q221" s="232"/>
      <c r="R221" s="232"/>
      <c r="S221" s="232"/>
      <c r="T221" s="233"/>
      <c r="AT221" s="234" t="s">
        <v>180</v>
      </c>
      <c r="AU221" s="234" t="s">
        <v>83</v>
      </c>
      <c r="AV221" s="15" t="s">
        <v>81</v>
      </c>
      <c r="AW221" s="15" t="s">
        <v>34</v>
      </c>
      <c r="AX221" s="15" t="s">
        <v>73</v>
      </c>
      <c r="AY221" s="234" t="s">
        <v>172</v>
      </c>
    </row>
    <row r="222" spans="1:65" s="13" customFormat="1">
      <c r="B222" s="202"/>
      <c r="C222" s="203"/>
      <c r="D222" s="204" t="s">
        <v>180</v>
      </c>
      <c r="E222" s="205" t="s">
        <v>21</v>
      </c>
      <c r="F222" s="206" t="s">
        <v>81</v>
      </c>
      <c r="G222" s="203"/>
      <c r="H222" s="207">
        <v>1</v>
      </c>
      <c r="I222" s="208"/>
      <c r="J222" s="203"/>
      <c r="K222" s="203"/>
      <c r="L222" s="209"/>
      <c r="M222" s="210"/>
      <c r="N222" s="211"/>
      <c r="O222" s="211"/>
      <c r="P222" s="211"/>
      <c r="Q222" s="211"/>
      <c r="R222" s="211"/>
      <c r="S222" s="211"/>
      <c r="T222" s="212"/>
      <c r="AT222" s="213" t="s">
        <v>180</v>
      </c>
      <c r="AU222" s="213" t="s">
        <v>83</v>
      </c>
      <c r="AV222" s="13" t="s">
        <v>83</v>
      </c>
      <c r="AW222" s="13" t="s">
        <v>34</v>
      </c>
      <c r="AX222" s="13" t="s">
        <v>73</v>
      </c>
      <c r="AY222" s="213" t="s">
        <v>172</v>
      </c>
    </row>
    <row r="223" spans="1:65" s="14" customFormat="1">
      <c r="B223" s="214"/>
      <c r="C223" s="215"/>
      <c r="D223" s="204" t="s">
        <v>180</v>
      </c>
      <c r="E223" s="216" t="s">
        <v>21</v>
      </c>
      <c r="F223" s="217" t="s">
        <v>182</v>
      </c>
      <c r="G223" s="215"/>
      <c r="H223" s="218">
        <v>1</v>
      </c>
      <c r="I223" s="219"/>
      <c r="J223" s="215"/>
      <c r="K223" s="215"/>
      <c r="L223" s="220"/>
      <c r="M223" s="221"/>
      <c r="N223" s="222"/>
      <c r="O223" s="222"/>
      <c r="P223" s="222"/>
      <c r="Q223" s="222"/>
      <c r="R223" s="222"/>
      <c r="S223" s="222"/>
      <c r="T223" s="223"/>
      <c r="AT223" s="224" t="s">
        <v>180</v>
      </c>
      <c r="AU223" s="224" t="s">
        <v>83</v>
      </c>
      <c r="AV223" s="14" t="s">
        <v>178</v>
      </c>
      <c r="AW223" s="14" t="s">
        <v>34</v>
      </c>
      <c r="AX223" s="14" t="s">
        <v>81</v>
      </c>
      <c r="AY223" s="224" t="s">
        <v>172</v>
      </c>
    </row>
    <row r="224" spans="1:65" s="2" customFormat="1" ht="16.5" customHeight="1">
      <c r="A224" s="35"/>
      <c r="B224" s="36"/>
      <c r="C224" s="235" t="s">
        <v>395</v>
      </c>
      <c r="D224" s="235" t="s">
        <v>416</v>
      </c>
      <c r="E224" s="236" t="s">
        <v>473</v>
      </c>
      <c r="F224" s="237" t="s">
        <v>474</v>
      </c>
      <c r="G224" s="238" t="s">
        <v>217</v>
      </c>
      <c r="H224" s="239">
        <v>1</v>
      </c>
      <c r="I224" s="240"/>
      <c r="J224" s="241">
        <f>ROUND(I224*H224,2)</f>
        <v>0</v>
      </c>
      <c r="K224" s="237" t="s">
        <v>21</v>
      </c>
      <c r="L224" s="242"/>
      <c r="M224" s="243" t="s">
        <v>21</v>
      </c>
      <c r="N224" s="244" t="s">
        <v>44</v>
      </c>
      <c r="O224" s="65"/>
      <c r="P224" s="198">
        <f>O224*H224</f>
        <v>0</v>
      </c>
      <c r="Q224" s="198">
        <v>2.8E-3</v>
      </c>
      <c r="R224" s="198">
        <f>Q224*H224</f>
        <v>2.8E-3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214</v>
      </c>
      <c r="AT224" s="200" t="s">
        <v>416</v>
      </c>
      <c r="AU224" s="200" t="s">
        <v>83</v>
      </c>
      <c r="AY224" s="18" t="s">
        <v>172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8" t="s">
        <v>81</v>
      </c>
      <c r="BK224" s="201">
        <f>ROUND(I224*H224,2)</f>
        <v>0</v>
      </c>
      <c r="BL224" s="18" t="s">
        <v>178</v>
      </c>
      <c r="BM224" s="200" t="s">
        <v>1029</v>
      </c>
    </row>
    <row r="225" spans="1:65" s="13" customFormat="1">
      <c r="B225" s="202"/>
      <c r="C225" s="203"/>
      <c r="D225" s="204" t="s">
        <v>180</v>
      </c>
      <c r="E225" s="205" t="s">
        <v>21</v>
      </c>
      <c r="F225" s="206" t="s">
        <v>81</v>
      </c>
      <c r="G225" s="203"/>
      <c r="H225" s="207">
        <v>1</v>
      </c>
      <c r="I225" s="208"/>
      <c r="J225" s="203"/>
      <c r="K225" s="203"/>
      <c r="L225" s="209"/>
      <c r="M225" s="210"/>
      <c r="N225" s="211"/>
      <c r="O225" s="211"/>
      <c r="P225" s="211"/>
      <c r="Q225" s="211"/>
      <c r="R225" s="211"/>
      <c r="S225" s="211"/>
      <c r="T225" s="212"/>
      <c r="AT225" s="213" t="s">
        <v>180</v>
      </c>
      <c r="AU225" s="213" t="s">
        <v>83</v>
      </c>
      <c r="AV225" s="13" t="s">
        <v>83</v>
      </c>
      <c r="AW225" s="13" t="s">
        <v>34</v>
      </c>
      <c r="AX225" s="13" t="s">
        <v>73</v>
      </c>
      <c r="AY225" s="213" t="s">
        <v>172</v>
      </c>
    </row>
    <row r="226" spans="1:65" s="14" customFormat="1">
      <c r="B226" s="214"/>
      <c r="C226" s="215"/>
      <c r="D226" s="204" t="s">
        <v>180</v>
      </c>
      <c r="E226" s="216" t="s">
        <v>21</v>
      </c>
      <c r="F226" s="217" t="s">
        <v>182</v>
      </c>
      <c r="G226" s="215"/>
      <c r="H226" s="218">
        <v>1</v>
      </c>
      <c r="I226" s="219"/>
      <c r="J226" s="215"/>
      <c r="K226" s="215"/>
      <c r="L226" s="220"/>
      <c r="M226" s="221"/>
      <c r="N226" s="222"/>
      <c r="O226" s="222"/>
      <c r="P226" s="222"/>
      <c r="Q226" s="222"/>
      <c r="R226" s="222"/>
      <c r="S226" s="222"/>
      <c r="T226" s="223"/>
      <c r="AT226" s="224" t="s">
        <v>180</v>
      </c>
      <c r="AU226" s="224" t="s">
        <v>83</v>
      </c>
      <c r="AV226" s="14" t="s">
        <v>178</v>
      </c>
      <c r="AW226" s="14" t="s">
        <v>34</v>
      </c>
      <c r="AX226" s="14" t="s">
        <v>81</v>
      </c>
      <c r="AY226" s="224" t="s">
        <v>172</v>
      </c>
    </row>
    <row r="227" spans="1:65" s="12" customFormat="1" ht="22.9" customHeight="1">
      <c r="B227" s="173"/>
      <c r="C227" s="174"/>
      <c r="D227" s="175" t="s">
        <v>72</v>
      </c>
      <c r="E227" s="187" t="s">
        <v>178</v>
      </c>
      <c r="F227" s="187" t="s">
        <v>476</v>
      </c>
      <c r="G227" s="174"/>
      <c r="H227" s="174"/>
      <c r="I227" s="177"/>
      <c r="J227" s="188">
        <f>BK227</f>
        <v>0</v>
      </c>
      <c r="K227" s="174"/>
      <c r="L227" s="179"/>
      <c r="M227" s="180"/>
      <c r="N227" s="181"/>
      <c r="O227" s="181"/>
      <c r="P227" s="182">
        <f>SUM(P228:P241)</f>
        <v>0</v>
      </c>
      <c r="Q227" s="181"/>
      <c r="R227" s="182">
        <f>SUM(R228:R241)</f>
        <v>1.3802400000000001E-2</v>
      </c>
      <c r="S227" s="181"/>
      <c r="T227" s="183">
        <f>SUM(T228:T241)</f>
        <v>0</v>
      </c>
      <c r="AR227" s="184" t="s">
        <v>81</v>
      </c>
      <c r="AT227" s="185" t="s">
        <v>72</v>
      </c>
      <c r="AU227" s="185" t="s">
        <v>81</v>
      </c>
      <c r="AY227" s="184" t="s">
        <v>172</v>
      </c>
      <c r="BK227" s="186">
        <f>SUM(BK228:BK241)</f>
        <v>0</v>
      </c>
    </row>
    <row r="228" spans="1:65" s="2" customFormat="1" ht="16.5" customHeight="1">
      <c r="A228" s="35"/>
      <c r="B228" s="36"/>
      <c r="C228" s="189" t="s">
        <v>401</v>
      </c>
      <c r="D228" s="189" t="s">
        <v>174</v>
      </c>
      <c r="E228" s="190" t="s">
        <v>478</v>
      </c>
      <c r="F228" s="191" t="s">
        <v>479</v>
      </c>
      <c r="G228" s="192" t="s">
        <v>115</v>
      </c>
      <c r="H228" s="193">
        <v>30.673999999999999</v>
      </c>
      <c r="I228" s="194"/>
      <c r="J228" s="195">
        <f>ROUND(I228*H228,2)</f>
        <v>0</v>
      </c>
      <c r="K228" s="191" t="s">
        <v>177</v>
      </c>
      <c r="L228" s="40"/>
      <c r="M228" s="196" t="s">
        <v>21</v>
      </c>
      <c r="N228" s="197" t="s">
        <v>44</v>
      </c>
      <c r="O228" s="65"/>
      <c r="P228" s="198">
        <f>O228*H228</f>
        <v>0</v>
      </c>
      <c r="Q228" s="198">
        <v>0</v>
      </c>
      <c r="R228" s="198">
        <f>Q228*H228</f>
        <v>0</v>
      </c>
      <c r="S228" s="198">
        <v>0</v>
      </c>
      <c r="T228" s="19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178</v>
      </c>
      <c r="AT228" s="200" t="s">
        <v>174</v>
      </c>
      <c r="AU228" s="200" t="s">
        <v>83</v>
      </c>
      <c r="AY228" s="18" t="s">
        <v>172</v>
      </c>
      <c r="BE228" s="201">
        <f>IF(N228="základní",J228,0)</f>
        <v>0</v>
      </c>
      <c r="BF228" s="201">
        <f>IF(N228="snížená",J228,0)</f>
        <v>0</v>
      </c>
      <c r="BG228" s="201">
        <f>IF(N228="zákl. přenesená",J228,0)</f>
        <v>0</v>
      </c>
      <c r="BH228" s="201">
        <f>IF(N228="sníž. přenesená",J228,0)</f>
        <v>0</v>
      </c>
      <c r="BI228" s="201">
        <f>IF(N228="nulová",J228,0)</f>
        <v>0</v>
      </c>
      <c r="BJ228" s="18" t="s">
        <v>81</v>
      </c>
      <c r="BK228" s="201">
        <f>ROUND(I228*H228,2)</f>
        <v>0</v>
      </c>
      <c r="BL228" s="18" t="s">
        <v>178</v>
      </c>
      <c r="BM228" s="200" t="s">
        <v>480</v>
      </c>
    </row>
    <row r="229" spans="1:65" s="15" customFormat="1">
      <c r="B229" s="225"/>
      <c r="C229" s="226"/>
      <c r="D229" s="204" t="s">
        <v>180</v>
      </c>
      <c r="E229" s="227" t="s">
        <v>21</v>
      </c>
      <c r="F229" s="228" t="s">
        <v>444</v>
      </c>
      <c r="G229" s="226"/>
      <c r="H229" s="227" t="s">
        <v>21</v>
      </c>
      <c r="I229" s="229"/>
      <c r="J229" s="226"/>
      <c r="K229" s="226"/>
      <c r="L229" s="230"/>
      <c r="M229" s="231"/>
      <c r="N229" s="232"/>
      <c r="O229" s="232"/>
      <c r="P229" s="232"/>
      <c r="Q229" s="232"/>
      <c r="R229" s="232"/>
      <c r="S229" s="232"/>
      <c r="T229" s="233"/>
      <c r="AT229" s="234" t="s">
        <v>180</v>
      </c>
      <c r="AU229" s="234" t="s">
        <v>83</v>
      </c>
      <c r="AV229" s="15" t="s">
        <v>81</v>
      </c>
      <c r="AW229" s="15" t="s">
        <v>34</v>
      </c>
      <c r="AX229" s="15" t="s">
        <v>73</v>
      </c>
      <c r="AY229" s="234" t="s">
        <v>172</v>
      </c>
    </row>
    <row r="230" spans="1:65" s="15" customFormat="1">
      <c r="B230" s="225"/>
      <c r="C230" s="226"/>
      <c r="D230" s="204" t="s">
        <v>180</v>
      </c>
      <c r="E230" s="227" t="s">
        <v>21</v>
      </c>
      <c r="F230" s="228" t="s">
        <v>297</v>
      </c>
      <c r="G230" s="226"/>
      <c r="H230" s="227" t="s">
        <v>21</v>
      </c>
      <c r="I230" s="229"/>
      <c r="J230" s="226"/>
      <c r="K230" s="226"/>
      <c r="L230" s="230"/>
      <c r="M230" s="231"/>
      <c r="N230" s="232"/>
      <c r="O230" s="232"/>
      <c r="P230" s="232"/>
      <c r="Q230" s="232"/>
      <c r="R230" s="232"/>
      <c r="S230" s="232"/>
      <c r="T230" s="233"/>
      <c r="AT230" s="234" t="s">
        <v>180</v>
      </c>
      <c r="AU230" s="234" t="s">
        <v>83</v>
      </c>
      <c r="AV230" s="15" t="s">
        <v>81</v>
      </c>
      <c r="AW230" s="15" t="s">
        <v>34</v>
      </c>
      <c r="AX230" s="15" t="s">
        <v>73</v>
      </c>
      <c r="AY230" s="234" t="s">
        <v>172</v>
      </c>
    </row>
    <row r="231" spans="1:65" s="13" customFormat="1">
      <c r="B231" s="202"/>
      <c r="C231" s="203"/>
      <c r="D231" s="204" t="s">
        <v>180</v>
      </c>
      <c r="E231" s="205" t="s">
        <v>21</v>
      </c>
      <c r="F231" s="206" t="s">
        <v>1030</v>
      </c>
      <c r="G231" s="203"/>
      <c r="H231" s="207">
        <v>23.234000000000002</v>
      </c>
      <c r="I231" s="208"/>
      <c r="J231" s="203"/>
      <c r="K231" s="203"/>
      <c r="L231" s="209"/>
      <c r="M231" s="210"/>
      <c r="N231" s="211"/>
      <c r="O231" s="211"/>
      <c r="P231" s="211"/>
      <c r="Q231" s="211"/>
      <c r="R231" s="211"/>
      <c r="S231" s="211"/>
      <c r="T231" s="212"/>
      <c r="AT231" s="213" t="s">
        <v>180</v>
      </c>
      <c r="AU231" s="213" t="s">
        <v>83</v>
      </c>
      <c r="AV231" s="13" t="s">
        <v>83</v>
      </c>
      <c r="AW231" s="13" t="s">
        <v>34</v>
      </c>
      <c r="AX231" s="13" t="s">
        <v>73</v>
      </c>
      <c r="AY231" s="213" t="s">
        <v>172</v>
      </c>
    </row>
    <row r="232" spans="1:65" s="15" customFormat="1">
      <c r="B232" s="225"/>
      <c r="C232" s="226"/>
      <c r="D232" s="204" t="s">
        <v>180</v>
      </c>
      <c r="E232" s="227" t="s">
        <v>21</v>
      </c>
      <c r="F232" s="228" t="s">
        <v>277</v>
      </c>
      <c r="G232" s="226"/>
      <c r="H232" s="227" t="s">
        <v>21</v>
      </c>
      <c r="I232" s="229"/>
      <c r="J232" s="226"/>
      <c r="K232" s="226"/>
      <c r="L232" s="230"/>
      <c r="M232" s="231"/>
      <c r="N232" s="232"/>
      <c r="O232" s="232"/>
      <c r="P232" s="232"/>
      <c r="Q232" s="232"/>
      <c r="R232" s="232"/>
      <c r="S232" s="232"/>
      <c r="T232" s="233"/>
      <c r="AT232" s="234" t="s">
        <v>180</v>
      </c>
      <c r="AU232" s="234" t="s">
        <v>83</v>
      </c>
      <c r="AV232" s="15" t="s">
        <v>81</v>
      </c>
      <c r="AW232" s="15" t="s">
        <v>34</v>
      </c>
      <c r="AX232" s="15" t="s">
        <v>73</v>
      </c>
      <c r="AY232" s="234" t="s">
        <v>172</v>
      </c>
    </row>
    <row r="233" spans="1:65" s="13" customFormat="1">
      <c r="B233" s="202"/>
      <c r="C233" s="203"/>
      <c r="D233" s="204" t="s">
        <v>180</v>
      </c>
      <c r="E233" s="205" t="s">
        <v>21</v>
      </c>
      <c r="F233" s="206" t="s">
        <v>1031</v>
      </c>
      <c r="G233" s="203"/>
      <c r="H233" s="207">
        <v>7.2149999999999999</v>
      </c>
      <c r="I233" s="208"/>
      <c r="J233" s="203"/>
      <c r="K233" s="203"/>
      <c r="L233" s="209"/>
      <c r="M233" s="210"/>
      <c r="N233" s="211"/>
      <c r="O233" s="211"/>
      <c r="P233" s="211"/>
      <c r="Q233" s="211"/>
      <c r="R233" s="211"/>
      <c r="S233" s="211"/>
      <c r="T233" s="212"/>
      <c r="AT233" s="213" t="s">
        <v>180</v>
      </c>
      <c r="AU233" s="213" t="s">
        <v>83</v>
      </c>
      <c r="AV233" s="13" t="s">
        <v>83</v>
      </c>
      <c r="AW233" s="13" t="s">
        <v>34</v>
      </c>
      <c r="AX233" s="13" t="s">
        <v>73</v>
      </c>
      <c r="AY233" s="213" t="s">
        <v>172</v>
      </c>
    </row>
    <row r="234" spans="1:65" s="13" customFormat="1">
      <c r="B234" s="202"/>
      <c r="C234" s="203"/>
      <c r="D234" s="204" t="s">
        <v>180</v>
      </c>
      <c r="E234" s="205" t="s">
        <v>21</v>
      </c>
      <c r="F234" s="206" t="s">
        <v>1032</v>
      </c>
      <c r="G234" s="203"/>
      <c r="H234" s="207">
        <v>0.22500000000000001</v>
      </c>
      <c r="I234" s="208"/>
      <c r="J234" s="203"/>
      <c r="K234" s="203"/>
      <c r="L234" s="209"/>
      <c r="M234" s="210"/>
      <c r="N234" s="211"/>
      <c r="O234" s="211"/>
      <c r="P234" s="211"/>
      <c r="Q234" s="211"/>
      <c r="R234" s="211"/>
      <c r="S234" s="211"/>
      <c r="T234" s="212"/>
      <c r="AT234" s="213" t="s">
        <v>180</v>
      </c>
      <c r="AU234" s="213" t="s">
        <v>83</v>
      </c>
      <c r="AV234" s="13" t="s">
        <v>83</v>
      </c>
      <c r="AW234" s="13" t="s">
        <v>34</v>
      </c>
      <c r="AX234" s="13" t="s">
        <v>73</v>
      </c>
      <c r="AY234" s="213" t="s">
        <v>172</v>
      </c>
    </row>
    <row r="235" spans="1:65" s="14" customFormat="1">
      <c r="B235" s="214"/>
      <c r="C235" s="215"/>
      <c r="D235" s="204" t="s">
        <v>180</v>
      </c>
      <c r="E235" s="216" t="s">
        <v>117</v>
      </c>
      <c r="F235" s="217" t="s">
        <v>182</v>
      </c>
      <c r="G235" s="215"/>
      <c r="H235" s="218">
        <v>30.673999999999999</v>
      </c>
      <c r="I235" s="219"/>
      <c r="J235" s="215"/>
      <c r="K235" s="215"/>
      <c r="L235" s="220"/>
      <c r="M235" s="221"/>
      <c r="N235" s="222"/>
      <c r="O235" s="222"/>
      <c r="P235" s="222"/>
      <c r="Q235" s="222"/>
      <c r="R235" s="222"/>
      <c r="S235" s="222"/>
      <c r="T235" s="223"/>
      <c r="AT235" s="224" t="s">
        <v>180</v>
      </c>
      <c r="AU235" s="224" t="s">
        <v>83</v>
      </c>
      <c r="AV235" s="14" t="s">
        <v>178</v>
      </c>
      <c r="AW235" s="14" t="s">
        <v>34</v>
      </c>
      <c r="AX235" s="14" t="s">
        <v>81</v>
      </c>
      <c r="AY235" s="224" t="s">
        <v>172</v>
      </c>
    </row>
    <row r="236" spans="1:65" s="2" customFormat="1" ht="24" customHeight="1">
      <c r="A236" s="35"/>
      <c r="B236" s="36"/>
      <c r="C236" s="189" t="s">
        <v>407</v>
      </c>
      <c r="D236" s="189" t="s">
        <v>174</v>
      </c>
      <c r="E236" s="190" t="s">
        <v>491</v>
      </c>
      <c r="F236" s="191" t="s">
        <v>492</v>
      </c>
      <c r="G236" s="192" t="s">
        <v>115</v>
      </c>
      <c r="H236" s="193">
        <v>0.16200000000000001</v>
      </c>
      <c r="I236" s="194"/>
      <c r="J236" s="195">
        <f>ROUND(I236*H236,2)</f>
        <v>0</v>
      </c>
      <c r="K236" s="191" t="s">
        <v>177</v>
      </c>
      <c r="L236" s="40"/>
      <c r="M236" s="196" t="s">
        <v>21</v>
      </c>
      <c r="N236" s="197" t="s">
        <v>44</v>
      </c>
      <c r="O236" s="65"/>
      <c r="P236" s="198">
        <f>O236*H236</f>
        <v>0</v>
      </c>
      <c r="Q236" s="198">
        <v>0</v>
      </c>
      <c r="R236" s="198">
        <f>Q236*H236</f>
        <v>0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178</v>
      </c>
      <c r="AT236" s="200" t="s">
        <v>174</v>
      </c>
      <c r="AU236" s="200" t="s">
        <v>83</v>
      </c>
      <c r="AY236" s="18" t="s">
        <v>172</v>
      </c>
      <c r="BE236" s="201">
        <f>IF(N236="základní",J236,0)</f>
        <v>0</v>
      </c>
      <c r="BF236" s="201">
        <f>IF(N236="snížená",J236,0)</f>
        <v>0</v>
      </c>
      <c r="BG236" s="201">
        <f>IF(N236="zákl. přenesená",J236,0)</f>
        <v>0</v>
      </c>
      <c r="BH236" s="201">
        <f>IF(N236="sníž. přenesená",J236,0)</f>
        <v>0</v>
      </c>
      <c r="BI236" s="201">
        <f>IF(N236="nulová",J236,0)</f>
        <v>0</v>
      </c>
      <c r="BJ236" s="18" t="s">
        <v>81</v>
      </c>
      <c r="BK236" s="201">
        <f>ROUND(I236*H236,2)</f>
        <v>0</v>
      </c>
      <c r="BL236" s="18" t="s">
        <v>178</v>
      </c>
      <c r="BM236" s="200" t="s">
        <v>493</v>
      </c>
    </row>
    <row r="237" spans="1:65" s="13" customFormat="1">
      <c r="B237" s="202"/>
      <c r="C237" s="203"/>
      <c r="D237" s="204" t="s">
        <v>180</v>
      </c>
      <c r="E237" s="205" t="s">
        <v>21</v>
      </c>
      <c r="F237" s="206" t="s">
        <v>1033</v>
      </c>
      <c r="G237" s="203"/>
      <c r="H237" s="207">
        <v>0.16200000000000001</v>
      </c>
      <c r="I237" s="208"/>
      <c r="J237" s="203"/>
      <c r="K237" s="203"/>
      <c r="L237" s="209"/>
      <c r="M237" s="210"/>
      <c r="N237" s="211"/>
      <c r="O237" s="211"/>
      <c r="P237" s="211"/>
      <c r="Q237" s="211"/>
      <c r="R237" s="211"/>
      <c r="S237" s="211"/>
      <c r="T237" s="212"/>
      <c r="AT237" s="213" t="s">
        <v>180</v>
      </c>
      <c r="AU237" s="213" t="s">
        <v>83</v>
      </c>
      <c r="AV237" s="13" t="s">
        <v>83</v>
      </c>
      <c r="AW237" s="13" t="s">
        <v>34</v>
      </c>
      <c r="AX237" s="13" t="s">
        <v>73</v>
      </c>
      <c r="AY237" s="213" t="s">
        <v>172</v>
      </c>
    </row>
    <row r="238" spans="1:65" s="14" customFormat="1">
      <c r="B238" s="214"/>
      <c r="C238" s="215"/>
      <c r="D238" s="204" t="s">
        <v>180</v>
      </c>
      <c r="E238" s="216" t="s">
        <v>21</v>
      </c>
      <c r="F238" s="217" t="s">
        <v>182</v>
      </c>
      <c r="G238" s="215"/>
      <c r="H238" s="218">
        <v>0.16200000000000001</v>
      </c>
      <c r="I238" s="219"/>
      <c r="J238" s="215"/>
      <c r="K238" s="215"/>
      <c r="L238" s="220"/>
      <c r="M238" s="221"/>
      <c r="N238" s="222"/>
      <c r="O238" s="222"/>
      <c r="P238" s="222"/>
      <c r="Q238" s="222"/>
      <c r="R238" s="222"/>
      <c r="S238" s="222"/>
      <c r="T238" s="223"/>
      <c r="AT238" s="224" t="s">
        <v>180</v>
      </c>
      <c r="AU238" s="224" t="s">
        <v>83</v>
      </c>
      <c r="AV238" s="14" t="s">
        <v>178</v>
      </c>
      <c r="AW238" s="14" t="s">
        <v>34</v>
      </c>
      <c r="AX238" s="14" t="s">
        <v>81</v>
      </c>
      <c r="AY238" s="224" t="s">
        <v>172</v>
      </c>
    </row>
    <row r="239" spans="1:65" s="2" customFormat="1" ht="16.5" customHeight="1">
      <c r="A239" s="35"/>
      <c r="B239" s="36"/>
      <c r="C239" s="189" t="s">
        <v>411</v>
      </c>
      <c r="D239" s="189" t="s">
        <v>174</v>
      </c>
      <c r="E239" s="190" t="s">
        <v>501</v>
      </c>
      <c r="F239" s="191" t="s">
        <v>502</v>
      </c>
      <c r="G239" s="192" t="s">
        <v>125</v>
      </c>
      <c r="H239" s="193">
        <v>2.16</v>
      </c>
      <c r="I239" s="194"/>
      <c r="J239" s="195">
        <f>ROUND(I239*H239,2)</f>
        <v>0</v>
      </c>
      <c r="K239" s="191" t="s">
        <v>177</v>
      </c>
      <c r="L239" s="40"/>
      <c r="M239" s="196" t="s">
        <v>21</v>
      </c>
      <c r="N239" s="197" t="s">
        <v>44</v>
      </c>
      <c r="O239" s="65"/>
      <c r="P239" s="198">
        <f>O239*H239</f>
        <v>0</v>
      </c>
      <c r="Q239" s="198">
        <v>6.3899999999999998E-3</v>
      </c>
      <c r="R239" s="198">
        <f>Q239*H239</f>
        <v>1.3802400000000001E-2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178</v>
      </c>
      <c r="AT239" s="200" t="s">
        <v>174</v>
      </c>
      <c r="AU239" s="200" t="s">
        <v>83</v>
      </c>
      <c r="AY239" s="18" t="s">
        <v>172</v>
      </c>
      <c r="BE239" s="201">
        <f>IF(N239="základní",J239,0)</f>
        <v>0</v>
      </c>
      <c r="BF239" s="201">
        <f>IF(N239="snížená",J239,0)</f>
        <v>0</v>
      </c>
      <c r="BG239" s="201">
        <f>IF(N239="zákl. přenesená",J239,0)</f>
        <v>0</v>
      </c>
      <c r="BH239" s="201">
        <f>IF(N239="sníž. přenesená",J239,0)</f>
        <v>0</v>
      </c>
      <c r="BI239" s="201">
        <f>IF(N239="nulová",J239,0)</f>
        <v>0</v>
      </c>
      <c r="BJ239" s="18" t="s">
        <v>81</v>
      </c>
      <c r="BK239" s="201">
        <f>ROUND(I239*H239,2)</f>
        <v>0</v>
      </c>
      <c r="BL239" s="18" t="s">
        <v>178</v>
      </c>
      <c r="BM239" s="200" t="s">
        <v>503</v>
      </c>
    </row>
    <row r="240" spans="1:65" s="13" customFormat="1">
      <c r="B240" s="202"/>
      <c r="C240" s="203"/>
      <c r="D240" s="204" t="s">
        <v>180</v>
      </c>
      <c r="E240" s="205" t="s">
        <v>21</v>
      </c>
      <c r="F240" s="206" t="s">
        <v>1034</v>
      </c>
      <c r="G240" s="203"/>
      <c r="H240" s="207">
        <v>2.16</v>
      </c>
      <c r="I240" s="208"/>
      <c r="J240" s="203"/>
      <c r="K240" s="203"/>
      <c r="L240" s="209"/>
      <c r="M240" s="210"/>
      <c r="N240" s="211"/>
      <c r="O240" s="211"/>
      <c r="P240" s="211"/>
      <c r="Q240" s="211"/>
      <c r="R240" s="211"/>
      <c r="S240" s="211"/>
      <c r="T240" s="212"/>
      <c r="AT240" s="213" t="s">
        <v>180</v>
      </c>
      <c r="AU240" s="213" t="s">
        <v>83</v>
      </c>
      <c r="AV240" s="13" t="s">
        <v>83</v>
      </c>
      <c r="AW240" s="13" t="s">
        <v>34</v>
      </c>
      <c r="AX240" s="13" t="s">
        <v>73</v>
      </c>
      <c r="AY240" s="213" t="s">
        <v>172</v>
      </c>
    </row>
    <row r="241" spans="1:65" s="14" customFormat="1">
      <c r="B241" s="214"/>
      <c r="C241" s="215"/>
      <c r="D241" s="204" t="s">
        <v>180</v>
      </c>
      <c r="E241" s="216" t="s">
        <v>21</v>
      </c>
      <c r="F241" s="217" t="s">
        <v>182</v>
      </c>
      <c r="G241" s="215"/>
      <c r="H241" s="218">
        <v>2.16</v>
      </c>
      <c r="I241" s="219"/>
      <c r="J241" s="215"/>
      <c r="K241" s="215"/>
      <c r="L241" s="220"/>
      <c r="M241" s="221"/>
      <c r="N241" s="222"/>
      <c r="O241" s="222"/>
      <c r="P241" s="222"/>
      <c r="Q241" s="222"/>
      <c r="R241" s="222"/>
      <c r="S241" s="222"/>
      <c r="T241" s="223"/>
      <c r="AT241" s="224" t="s">
        <v>180</v>
      </c>
      <c r="AU241" s="224" t="s">
        <v>83</v>
      </c>
      <c r="AV241" s="14" t="s">
        <v>178</v>
      </c>
      <c r="AW241" s="14" t="s">
        <v>34</v>
      </c>
      <c r="AX241" s="14" t="s">
        <v>81</v>
      </c>
      <c r="AY241" s="224" t="s">
        <v>172</v>
      </c>
    </row>
    <row r="242" spans="1:65" s="12" customFormat="1" ht="22.9" customHeight="1">
      <c r="B242" s="173"/>
      <c r="C242" s="174"/>
      <c r="D242" s="175" t="s">
        <v>72</v>
      </c>
      <c r="E242" s="187" t="s">
        <v>214</v>
      </c>
      <c r="F242" s="187" t="s">
        <v>505</v>
      </c>
      <c r="G242" s="174"/>
      <c r="H242" s="174"/>
      <c r="I242" s="177"/>
      <c r="J242" s="188">
        <f>BK242</f>
        <v>0</v>
      </c>
      <c r="K242" s="174"/>
      <c r="L242" s="179"/>
      <c r="M242" s="180"/>
      <c r="N242" s="181"/>
      <c r="O242" s="181"/>
      <c r="P242" s="182">
        <f>SUM(P243:P382)</f>
        <v>0</v>
      </c>
      <c r="Q242" s="181"/>
      <c r="R242" s="182">
        <f>SUM(R243:R382)</f>
        <v>2.93114571</v>
      </c>
      <c r="S242" s="181"/>
      <c r="T242" s="183">
        <f>SUM(T243:T382)</f>
        <v>0</v>
      </c>
      <c r="AR242" s="184" t="s">
        <v>81</v>
      </c>
      <c r="AT242" s="185" t="s">
        <v>72</v>
      </c>
      <c r="AU242" s="185" t="s">
        <v>81</v>
      </c>
      <c r="AY242" s="184" t="s">
        <v>172</v>
      </c>
      <c r="BK242" s="186">
        <f>SUM(BK243:BK382)</f>
        <v>0</v>
      </c>
    </row>
    <row r="243" spans="1:65" s="2" customFormat="1" ht="24" customHeight="1">
      <c r="A243" s="35"/>
      <c r="B243" s="36"/>
      <c r="C243" s="189" t="s">
        <v>415</v>
      </c>
      <c r="D243" s="189" t="s">
        <v>174</v>
      </c>
      <c r="E243" s="190" t="s">
        <v>507</v>
      </c>
      <c r="F243" s="191" t="s">
        <v>508</v>
      </c>
      <c r="G243" s="192" t="s">
        <v>217</v>
      </c>
      <c r="H243" s="193">
        <v>15</v>
      </c>
      <c r="I243" s="194"/>
      <c r="J243" s="195">
        <f>ROUND(I243*H243,2)</f>
        <v>0</v>
      </c>
      <c r="K243" s="191" t="s">
        <v>177</v>
      </c>
      <c r="L243" s="40"/>
      <c r="M243" s="196" t="s">
        <v>21</v>
      </c>
      <c r="N243" s="197" t="s">
        <v>44</v>
      </c>
      <c r="O243" s="65"/>
      <c r="P243" s="198">
        <f>O243*H243</f>
        <v>0</v>
      </c>
      <c r="Q243" s="198">
        <v>1.67E-3</v>
      </c>
      <c r="R243" s="198">
        <f>Q243*H243</f>
        <v>2.5049999999999999E-2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178</v>
      </c>
      <c r="AT243" s="200" t="s">
        <v>174</v>
      </c>
      <c r="AU243" s="200" t="s">
        <v>83</v>
      </c>
      <c r="AY243" s="18" t="s">
        <v>172</v>
      </c>
      <c r="BE243" s="201">
        <f>IF(N243="základní",J243,0)</f>
        <v>0</v>
      </c>
      <c r="BF243" s="201">
        <f>IF(N243="snížená",J243,0)</f>
        <v>0</v>
      </c>
      <c r="BG243" s="201">
        <f>IF(N243="zákl. přenesená",J243,0)</f>
        <v>0</v>
      </c>
      <c r="BH243" s="201">
        <f>IF(N243="sníž. přenesená",J243,0)</f>
        <v>0</v>
      </c>
      <c r="BI243" s="201">
        <f>IF(N243="nulová",J243,0)</f>
        <v>0</v>
      </c>
      <c r="BJ243" s="18" t="s">
        <v>81</v>
      </c>
      <c r="BK243" s="201">
        <f>ROUND(I243*H243,2)</f>
        <v>0</v>
      </c>
      <c r="BL243" s="18" t="s">
        <v>178</v>
      </c>
      <c r="BM243" s="200" t="s">
        <v>509</v>
      </c>
    </row>
    <row r="244" spans="1:65" s="15" customFormat="1">
      <c r="B244" s="225"/>
      <c r="C244" s="226"/>
      <c r="D244" s="204" t="s">
        <v>180</v>
      </c>
      <c r="E244" s="227" t="s">
        <v>21</v>
      </c>
      <c r="F244" s="228" t="s">
        <v>1028</v>
      </c>
      <c r="G244" s="226"/>
      <c r="H244" s="227" t="s">
        <v>21</v>
      </c>
      <c r="I244" s="229"/>
      <c r="J244" s="226"/>
      <c r="K244" s="226"/>
      <c r="L244" s="230"/>
      <c r="M244" s="231"/>
      <c r="N244" s="232"/>
      <c r="O244" s="232"/>
      <c r="P244" s="232"/>
      <c r="Q244" s="232"/>
      <c r="R244" s="232"/>
      <c r="S244" s="232"/>
      <c r="T244" s="233"/>
      <c r="AT244" s="234" t="s">
        <v>180</v>
      </c>
      <c r="AU244" s="234" t="s">
        <v>83</v>
      </c>
      <c r="AV244" s="15" t="s">
        <v>81</v>
      </c>
      <c r="AW244" s="15" t="s">
        <v>34</v>
      </c>
      <c r="AX244" s="15" t="s">
        <v>73</v>
      </c>
      <c r="AY244" s="234" t="s">
        <v>172</v>
      </c>
    </row>
    <row r="245" spans="1:65" s="13" customFormat="1">
      <c r="B245" s="202"/>
      <c r="C245" s="203"/>
      <c r="D245" s="204" t="s">
        <v>180</v>
      </c>
      <c r="E245" s="205" t="s">
        <v>21</v>
      </c>
      <c r="F245" s="206" t="s">
        <v>1035</v>
      </c>
      <c r="G245" s="203"/>
      <c r="H245" s="207">
        <v>15</v>
      </c>
      <c r="I245" s="208"/>
      <c r="J245" s="203"/>
      <c r="K245" s="203"/>
      <c r="L245" s="209"/>
      <c r="M245" s="210"/>
      <c r="N245" s="211"/>
      <c r="O245" s="211"/>
      <c r="P245" s="211"/>
      <c r="Q245" s="211"/>
      <c r="R245" s="211"/>
      <c r="S245" s="211"/>
      <c r="T245" s="212"/>
      <c r="AT245" s="213" t="s">
        <v>180</v>
      </c>
      <c r="AU245" s="213" t="s">
        <v>83</v>
      </c>
      <c r="AV245" s="13" t="s">
        <v>83</v>
      </c>
      <c r="AW245" s="13" t="s">
        <v>34</v>
      </c>
      <c r="AX245" s="13" t="s">
        <v>73</v>
      </c>
      <c r="AY245" s="213" t="s">
        <v>172</v>
      </c>
    </row>
    <row r="246" spans="1:65" s="14" customFormat="1">
      <c r="B246" s="214"/>
      <c r="C246" s="215"/>
      <c r="D246" s="204" t="s">
        <v>180</v>
      </c>
      <c r="E246" s="216" t="s">
        <v>21</v>
      </c>
      <c r="F246" s="217" t="s">
        <v>182</v>
      </c>
      <c r="G246" s="215"/>
      <c r="H246" s="218">
        <v>15</v>
      </c>
      <c r="I246" s="219"/>
      <c r="J246" s="215"/>
      <c r="K246" s="215"/>
      <c r="L246" s="220"/>
      <c r="M246" s="221"/>
      <c r="N246" s="222"/>
      <c r="O246" s="222"/>
      <c r="P246" s="222"/>
      <c r="Q246" s="222"/>
      <c r="R246" s="222"/>
      <c r="S246" s="222"/>
      <c r="T246" s="223"/>
      <c r="AT246" s="224" t="s">
        <v>180</v>
      </c>
      <c r="AU246" s="224" t="s">
        <v>83</v>
      </c>
      <c r="AV246" s="14" t="s">
        <v>178</v>
      </c>
      <c r="AW246" s="14" t="s">
        <v>34</v>
      </c>
      <c r="AX246" s="14" t="s">
        <v>81</v>
      </c>
      <c r="AY246" s="224" t="s">
        <v>172</v>
      </c>
    </row>
    <row r="247" spans="1:65" s="2" customFormat="1" ht="16.5" customHeight="1">
      <c r="A247" s="35"/>
      <c r="B247" s="36"/>
      <c r="C247" s="235" t="s">
        <v>422</v>
      </c>
      <c r="D247" s="235" t="s">
        <v>416</v>
      </c>
      <c r="E247" s="236" t="s">
        <v>516</v>
      </c>
      <c r="F247" s="237" t="s">
        <v>517</v>
      </c>
      <c r="G247" s="238" t="s">
        <v>518</v>
      </c>
      <c r="H247" s="239">
        <v>8</v>
      </c>
      <c r="I247" s="240"/>
      <c r="J247" s="241">
        <f t="shared" ref="J247:J252" si="0">ROUND(I247*H247,2)</f>
        <v>0</v>
      </c>
      <c r="K247" s="237" t="s">
        <v>21</v>
      </c>
      <c r="L247" s="242"/>
      <c r="M247" s="243" t="s">
        <v>21</v>
      </c>
      <c r="N247" s="244" t="s">
        <v>44</v>
      </c>
      <c r="O247" s="65"/>
      <c r="P247" s="198">
        <f t="shared" ref="P247:P252" si="1">O247*H247</f>
        <v>0</v>
      </c>
      <c r="Q247" s="198">
        <v>8.0000000000000004E-4</v>
      </c>
      <c r="R247" s="198">
        <f t="shared" ref="R247:R252" si="2">Q247*H247</f>
        <v>6.4000000000000003E-3</v>
      </c>
      <c r="S247" s="198">
        <v>0</v>
      </c>
      <c r="T247" s="199">
        <f t="shared" ref="T247:T252" si="3"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214</v>
      </c>
      <c r="AT247" s="200" t="s">
        <v>416</v>
      </c>
      <c r="AU247" s="200" t="s">
        <v>83</v>
      </c>
      <c r="AY247" s="18" t="s">
        <v>172</v>
      </c>
      <c r="BE247" s="201">
        <f t="shared" ref="BE247:BE252" si="4">IF(N247="základní",J247,0)</f>
        <v>0</v>
      </c>
      <c r="BF247" s="201">
        <f t="shared" ref="BF247:BF252" si="5">IF(N247="snížená",J247,0)</f>
        <v>0</v>
      </c>
      <c r="BG247" s="201">
        <f t="shared" ref="BG247:BG252" si="6">IF(N247="zákl. přenesená",J247,0)</f>
        <v>0</v>
      </c>
      <c r="BH247" s="201">
        <f t="shared" ref="BH247:BH252" si="7">IF(N247="sníž. přenesená",J247,0)</f>
        <v>0</v>
      </c>
      <c r="BI247" s="201">
        <f t="shared" ref="BI247:BI252" si="8">IF(N247="nulová",J247,0)</f>
        <v>0</v>
      </c>
      <c r="BJ247" s="18" t="s">
        <v>81</v>
      </c>
      <c r="BK247" s="201">
        <f t="shared" ref="BK247:BK252" si="9">ROUND(I247*H247,2)</f>
        <v>0</v>
      </c>
      <c r="BL247" s="18" t="s">
        <v>178</v>
      </c>
      <c r="BM247" s="200" t="s">
        <v>519</v>
      </c>
    </row>
    <row r="248" spans="1:65" s="2" customFormat="1" ht="16.5" customHeight="1">
      <c r="A248" s="35"/>
      <c r="B248" s="36"/>
      <c r="C248" s="235" t="s">
        <v>427</v>
      </c>
      <c r="D248" s="235" t="s">
        <v>416</v>
      </c>
      <c r="E248" s="236" t="s">
        <v>521</v>
      </c>
      <c r="F248" s="237" t="s">
        <v>522</v>
      </c>
      <c r="G248" s="238" t="s">
        <v>217</v>
      </c>
      <c r="H248" s="239">
        <v>2</v>
      </c>
      <c r="I248" s="240"/>
      <c r="J248" s="241">
        <f t="shared" si="0"/>
        <v>0</v>
      </c>
      <c r="K248" s="237" t="s">
        <v>21</v>
      </c>
      <c r="L248" s="242"/>
      <c r="M248" s="243" t="s">
        <v>21</v>
      </c>
      <c r="N248" s="244" t="s">
        <v>44</v>
      </c>
      <c r="O248" s="65"/>
      <c r="P248" s="198">
        <f t="shared" si="1"/>
        <v>0</v>
      </c>
      <c r="Q248" s="198">
        <v>1.6E-2</v>
      </c>
      <c r="R248" s="198">
        <f t="shared" si="2"/>
        <v>3.2000000000000001E-2</v>
      </c>
      <c r="S248" s="198">
        <v>0</v>
      </c>
      <c r="T248" s="199">
        <f t="shared" si="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214</v>
      </c>
      <c r="AT248" s="200" t="s">
        <v>416</v>
      </c>
      <c r="AU248" s="200" t="s">
        <v>83</v>
      </c>
      <c r="AY248" s="18" t="s">
        <v>172</v>
      </c>
      <c r="BE248" s="201">
        <f t="shared" si="4"/>
        <v>0</v>
      </c>
      <c r="BF248" s="201">
        <f t="shared" si="5"/>
        <v>0</v>
      </c>
      <c r="BG248" s="201">
        <f t="shared" si="6"/>
        <v>0</v>
      </c>
      <c r="BH248" s="201">
        <f t="shared" si="7"/>
        <v>0</v>
      </c>
      <c r="BI248" s="201">
        <f t="shared" si="8"/>
        <v>0</v>
      </c>
      <c r="BJ248" s="18" t="s">
        <v>81</v>
      </c>
      <c r="BK248" s="201">
        <f t="shared" si="9"/>
        <v>0</v>
      </c>
      <c r="BL248" s="18" t="s">
        <v>178</v>
      </c>
      <c r="BM248" s="200" t="s">
        <v>523</v>
      </c>
    </row>
    <row r="249" spans="1:65" s="2" customFormat="1" ht="16.5" customHeight="1">
      <c r="A249" s="35"/>
      <c r="B249" s="36"/>
      <c r="C249" s="235" t="s">
        <v>435</v>
      </c>
      <c r="D249" s="235" t="s">
        <v>416</v>
      </c>
      <c r="E249" s="236" t="s">
        <v>537</v>
      </c>
      <c r="F249" s="237" t="s">
        <v>538</v>
      </c>
      <c r="G249" s="238" t="s">
        <v>217</v>
      </c>
      <c r="H249" s="239">
        <v>2</v>
      </c>
      <c r="I249" s="240"/>
      <c r="J249" s="241">
        <f t="shared" si="0"/>
        <v>0</v>
      </c>
      <c r="K249" s="237" t="s">
        <v>21</v>
      </c>
      <c r="L249" s="242"/>
      <c r="M249" s="243" t="s">
        <v>21</v>
      </c>
      <c r="N249" s="244" t="s">
        <v>44</v>
      </c>
      <c r="O249" s="65"/>
      <c r="P249" s="198">
        <f t="shared" si="1"/>
        <v>0</v>
      </c>
      <c r="Q249" s="198">
        <v>1.01E-2</v>
      </c>
      <c r="R249" s="198">
        <f t="shared" si="2"/>
        <v>2.0199999999999999E-2</v>
      </c>
      <c r="S249" s="198">
        <v>0</v>
      </c>
      <c r="T249" s="199">
        <f t="shared" si="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214</v>
      </c>
      <c r="AT249" s="200" t="s">
        <v>416</v>
      </c>
      <c r="AU249" s="200" t="s">
        <v>83</v>
      </c>
      <c r="AY249" s="18" t="s">
        <v>172</v>
      </c>
      <c r="BE249" s="201">
        <f t="shared" si="4"/>
        <v>0</v>
      </c>
      <c r="BF249" s="201">
        <f t="shared" si="5"/>
        <v>0</v>
      </c>
      <c r="BG249" s="201">
        <f t="shared" si="6"/>
        <v>0</v>
      </c>
      <c r="BH249" s="201">
        <f t="shared" si="7"/>
        <v>0</v>
      </c>
      <c r="BI249" s="201">
        <f t="shared" si="8"/>
        <v>0</v>
      </c>
      <c r="BJ249" s="18" t="s">
        <v>81</v>
      </c>
      <c r="BK249" s="201">
        <f t="shared" si="9"/>
        <v>0</v>
      </c>
      <c r="BL249" s="18" t="s">
        <v>178</v>
      </c>
      <c r="BM249" s="200" t="s">
        <v>539</v>
      </c>
    </row>
    <row r="250" spans="1:65" s="2" customFormat="1" ht="16.5" customHeight="1">
      <c r="A250" s="35"/>
      <c r="B250" s="36"/>
      <c r="C250" s="235" t="s">
        <v>440</v>
      </c>
      <c r="D250" s="235" t="s">
        <v>416</v>
      </c>
      <c r="E250" s="236" t="s">
        <v>549</v>
      </c>
      <c r="F250" s="237" t="s">
        <v>550</v>
      </c>
      <c r="G250" s="238" t="s">
        <v>217</v>
      </c>
      <c r="H250" s="239">
        <v>2</v>
      </c>
      <c r="I250" s="240"/>
      <c r="J250" s="241">
        <f t="shared" si="0"/>
        <v>0</v>
      </c>
      <c r="K250" s="237" t="s">
        <v>21</v>
      </c>
      <c r="L250" s="242"/>
      <c r="M250" s="243" t="s">
        <v>21</v>
      </c>
      <c r="N250" s="244" t="s">
        <v>44</v>
      </c>
      <c r="O250" s="65"/>
      <c r="P250" s="198">
        <f t="shared" si="1"/>
        <v>0</v>
      </c>
      <c r="Q250" s="198">
        <v>7.3000000000000001E-3</v>
      </c>
      <c r="R250" s="198">
        <f t="shared" si="2"/>
        <v>1.46E-2</v>
      </c>
      <c r="S250" s="198">
        <v>0</v>
      </c>
      <c r="T250" s="199">
        <f t="shared" si="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214</v>
      </c>
      <c r="AT250" s="200" t="s">
        <v>416</v>
      </c>
      <c r="AU250" s="200" t="s">
        <v>83</v>
      </c>
      <c r="AY250" s="18" t="s">
        <v>172</v>
      </c>
      <c r="BE250" s="201">
        <f t="shared" si="4"/>
        <v>0</v>
      </c>
      <c r="BF250" s="201">
        <f t="shared" si="5"/>
        <v>0</v>
      </c>
      <c r="BG250" s="201">
        <f t="shared" si="6"/>
        <v>0</v>
      </c>
      <c r="BH250" s="201">
        <f t="shared" si="7"/>
        <v>0</v>
      </c>
      <c r="BI250" s="201">
        <f t="shared" si="8"/>
        <v>0</v>
      </c>
      <c r="BJ250" s="18" t="s">
        <v>81</v>
      </c>
      <c r="BK250" s="201">
        <f t="shared" si="9"/>
        <v>0</v>
      </c>
      <c r="BL250" s="18" t="s">
        <v>178</v>
      </c>
      <c r="BM250" s="200" t="s">
        <v>551</v>
      </c>
    </row>
    <row r="251" spans="1:65" s="2" customFormat="1" ht="16.5" customHeight="1">
      <c r="A251" s="35"/>
      <c r="B251" s="36"/>
      <c r="C251" s="235" t="s">
        <v>449</v>
      </c>
      <c r="D251" s="235" t="s">
        <v>416</v>
      </c>
      <c r="E251" s="236" t="s">
        <v>553</v>
      </c>
      <c r="F251" s="237" t="s">
        <v>554</v>
      </c>
      <c r="G251" s="238" t="s">
        <v>217</v>
      </c>
      <c r="H251" s="239">
        <v>1</v>
      </c>
      <c r="I251" s="240"/>
      <c r="J251" s="241">
        <f t="shared" si="0"/>
        <v>0</v>
      </c>
      <c r="K251" s="237" t="s">
        <v>21</v>
      </c>
      <c r="L251" s="242"/>
      <c r="M251" s="243" t="s">
        <v>21</v>
      </c>
      <c r="N251" s="244" t="s">
        <v>44</v>
      </c>
      <c r="O251" s="65"/>
      <c r="P251" s="198">
        <f t="shared" si="1"/>
        <v>0</v>
      </c>
      <c r="Q251" s="198">
        <v>2E-3</v>
      </c>
      <c r="R251" s="198">
        <f t="shared" si="2"/>
        <v>2E-3</v>
      </c>
      <c r="S251" s="198">
        <v>0</v>
      </c>
      <c r="T251" s="199">
        <f t="shared" si="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214</v>
      </c>
      <c r="AT251" s="200" t="s">
        <v>416</v>
      </c>
      <c r="AU251" s="200" t="s">
        <v>83</v>
      </c>
      <c r="AY251" s="18" t="s">
        <v>172</v>
      </c>
      <c r="BE251" s="201">
        <f t="shared" si="4"/>
        <v>0</v>
      </c>
      <c r="BF251" s="201">
        <f t="shared" si="5"/>
        <v>0</v>
      </c>
      <c r="BG251" s="201">
        <f t="shared" si="6"/>
        <v>0</v>
      </c>
      <c r="BH251" s="201">
        <f t="shared" si="7"/>
        <v>0</v>
      </c>
      <c r="BI251" s="201">
        <f t="shared" si="8"/>
        <v>0</v>
      </c>
      <c r="BJ251" s="18" t="s">
        <v>81</v>
      </c>
      <c r="BK251" s="201">
        <f t="shared" si="9"/>
        <v>0</v>
      </c>
      <c r="BL251" s="18" t="s">
        <v>178</v>
      </c>
      <c r="BM251" s="200" t="s">
        <v>1036</v>
      </c>
    </row>
    <row r="252" spans="1:65" s="2" customFormat="1" ht="24" customHeight="1">
      <c r="A252" s="35"/>
      <c r="B252" s="36"/>
      <c r="C252" s="189" t="s">
        <v>454</v>
      </c>
      <c r="D252" s="189" t="s">
        <v>174</v>
      </c>
      <c r="E252" s="190" t="s">
        <v>557</v>
      </c>
      <c r="F252" s="191" t="s">
        <v>558</v>
      </c>
      <c r="G252" s="192" t="s">
        <v>217</v>
      </c>
      <c r="H252" s="193">
        <v>4</v>
      </c>
      <c r="I252" s="194"/>
      <c r="J252" s="195">
        <f t="shared" si="0"/>
        <v>0</v>
      </c>
      <c r="K252" s="191" t="s">
        <v>177</v>
      </c>
      <c r="L252" s="40"/>
      <c r="M252" s="196" t="s">
        <v>21</v>
      </c>
      <c r="N252" s="197" t="s">
        <v>44</v>
      </c>
      <c r="O252" s="65"/>
      <c r="P252" s="198">
        <f t="shared" si="1"/>
        <v>0</v>
      </c>
      <c r="Q252" s="198">
        <v>1.7099999999999999E-3</v>
      </c>
      <c r="R252" s="198">
        <f t="shared" si="2"/>
        <v>6.8399999999999997E-3</v>
      </c>
      <c r="S252" s="198">
        <v>0</v>
      </c>
      <c r="T252" s="199">
        <f t="shared" si="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178</v>
      </c>
      <c r="AT252" s="200" t="s">
        <v>174</v>
      </c>
      <c r="AU252" s="200" t="s">
        <v>83</v>
      </c>
      <c r="AY252" s="18" t="s">
        <v>172</v>
      </c>
      <c r="BE252" s="201">
        <f t="shared" si="4"/>
        <v>0</v>
      </c>
      <c r="BF252" s="201">
        <f t="shared" si="5"/>
        <v>0</v>
      </c>
      <c r="BG252" s="201">
        <f t="shared" si="6"/>
        <v>0</v>
      </c>
      <c r="BH252" s="201">
        <f t="shared" si="7"/>
        <v>0</v>
      </c>
      <c r="BI252" s="201">
        <f t="shared" si="8"/>
        <v>0</v>
      </c>
      <c r="BJ252" s="18" t="s">
        <v>81</v>
      </c>
      <c r="BK252" s="201">
        <f t="shared" si="9"/>
        <v>0</v>
      </c>
      <c r="BL252" s="18" t="s">
        <v>178</v>
      </c>
      <c r="BM252" s="200" t="s">
        <v>559</v>
      </c>
    </row>
    <row r="253" spans="1:65" s="15" customFormat="1">
      <c r="B253" s="225"/>
      <c r="C253" s="226"/>
      <c r="D253" s="204" t="s">
        <v>180</v>
      </c>
      <c r="E253" s="227" t="s">
        <v>21</v>
      </c>
      <c r="F253" s="228" t="s">
        <v>1028</v>
      </c>
      <c r="G253" s="226"/>
      <c r="H253" s="227" t="s">
        <v>21</v>
      </c>
      <c r="I253" s="229"/>
      <c r="J253" s="226"/>
      <c r="K253" s="226"/>
      <c r="L253" s="230"/>
      <c r="M253" s="231"/>
      <c r="N253" s="232"/>
      <c r="O253" s="232"/>
      <c r="P253" s="232"/>
      <c r="Q253" s="232"/>
      <c r="R253" s="232"/>
      <c r="S253" s="232"/>
      <c r="T253" s="233"/>
      <c r="AT253" s="234" t="s">
        <v>180</v>
      </c>
      <c r="AU253" s="234" t="s">
        <v>83</v>
      </c>
      <c r="AV253" s="15" t="s">
        <v>81</v>
      </c>
      <c r="AW253" s="15" t="s">
        <v>34</v>
      </c>
      <c r="AX253" s="15" t="s">
        <v>73</v>
      </c>
      <c r="AY253" s="234" t="s">
        <v>172</v>
      </c>
    </row>
    <row r="254" spans="1:65" s="13" customFormat="1">
      <c r="B254" s="202"/>
      <c r="C254" s="203"/>
      <c r="D254" s="204" t="s">
        <v>180</v>
      </c>
      <c r="E254" s="205" t="s">
        <v>21</v>
      </c>
      <c r="F254" s="206" t="s">
        <v>178</v>
      </c>
      <c r="G254" s="203"/>
      <c r="H254" s="207">
        <v>4</v>
      </c>
      <c r="I254" s="208"/>
      <c r="J254" s="203"/>
      <c r="K254" s="203"/>
      <c r="L254" s="209"/>
      <c r="M254" s="210"/>
      <c r="N254" s="211"/>
      <c r="O254" s="211"/>
      <c r="P254" s="211"/>
      <c r="Q254" s="211"/>
      <c r="R254" s="211"/>
      <c r="S254" s="211"/>
      <c r="T254" s="212"/>
      <c r="AT254" s="213" t="s">
        <v>180</v>
      </c>
      <c r="AU254" s="213" t="s">
        <v>83</v>
      </c>
      <c r="AV254" s="13" t="s">
        <v>83</v>
      </c>
      <c r="AW254" s="13" t="s">
        <v>34</v>
      </c>
      <c r="AX254" s="13" t="s">
        <v>73</v>
      </c>
      <c r="AY254" s="213" t="s">
        <v>172</v>
      </c>
    </row>
    <row r="255" spans="1:65" s="14" customFormat="1">
      <c r="B255" s="214"/>
      <c r="C255" s="215"/>
      <c r="D255" s="204" t="s">
        <v>180</v>
      </c>
      <c r="E255" s="216" t="s">
        <v>21</v>
      </c>
      <c r="F255" s="217" t="s">
        <v>182</v>
      </c>
      <c r="G255" s="215"/>
      <c r="H255" s="218">
        <v>4</v>
      </c>
      <c r="I255" s="219"/>
      <c r="J255" s="215"/>
      <c r="K255" s="215"/>
      <c r="L255" s="220"/>
      <c r="M255" s="221"/>
      <c r="N255" s="222"/>
      <c r="O255" s="222"/>
      <c r="P255" s="222"/>
      <c r="Q255" s="222"/>
      <c r="R255" s="222"/>
      <c r="S255" s="222"/>
      <c r="T255" s="223"/>
      <c r="AT255" s="224" t="s">
        <v>180</v>
      </c>
      <c r="AU255" s="224" t="s">
        <v>83</v>
      </c>
      <c r="AV255" s="14" t="s">
        <v>178</v>
      </c>
      <c r="AW255" s="14" t="s">
        <v>34</v>
      </c>
      <c r="AX255" s="14" t="s">
        <v>81</v>
      </c>
      <c r="AY255" s="224" t="s">
        <v>172</v>
      </c>
    </row>
    <row r="256" spans="1:65" s="2" customFormat="1" ht="16.5" customHeight="1">
      <c r="A256" s="35"/>
      <c r="B256" s="36"/>
      <c r="C256" s="235" t="s">
        <v>459</v>
      </c>
      <c r="D256" s="235" t="s">
        <v>416</v>
      </c>
      <c r="E256" s="236" t="s">
        <v>549</v>
      </c>
      <c r="F256" s="237" t="s">
        <v>550</v>
      </c>
      <c r="G256" s="238" t="s">
        <v>217</v>
      </c>
      <c r="H256" s="239">
        <v>4</v>
      </c>
      <c r="I256" s="240"/>
      <c r="J256" s="241">
        <f>ROUND(I256*H256,2)</f>
        <v>0</v>
      </c>
      <c r="K256" s="237" t="s">
        <v>21</v>
      </c>
      <c r="L256" s="242"/>
      <c r="M256" s="243" t="s">
        <v>21</v>
      </c>
      <c r="N256" s="244" t="s">
        <v>44</v>
      </c>
      <c r="O256" s="65"/>
      <c r="P256" s="198">
        <f>O256*H256</f>
        <v>0</v>
      </c>
      <c r="Q256" s="198">
        <v>7.3000000000000001E-3</v>
      </c>
      <c r="R256" s="198">
        <f>Q256*H256</f>
        <v>2.92E-2</v>
      </c>
      <c r="S256" s="198">
        <v>0</v>
      </c>
      <c r="T256" s="19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214</v>
      </c>
      <c r="AT256" s="200" t="s">
        <v>416</v>
      </c>
      <c r="AU256" s="200" t="s">
        <v>83</v>
      </c>
      <c r="AY256" s="18" t="s">
        <v>172</v>
      </c>
      <c r="BE256" s="201">
        <f>IF(N256="základní",J256,0)</f>
        <v>0</v>
      </c>
      <c r="BF256" s="201">
        <f>IF(N256="snížená",J256,0)</f>
        <v>0</v>
      </c>
      <c r="BG256" s="201">
        <f>IF(N256="zákl. přenesená",J256,0)</f>
        <v>0</v>
      </c>
      <c r="BH256" s="201">
        <f>IF(N256="sníž. přenesená",J256,0)</f>
        <v>0</v>
      </c>
      <c r="BI256" s="201">
        <f>IF(N256="nulová",J256,0)</f>
        <v>0</v>
      </c>
      <c r="BJ256" s="18" t="s">
        <v>81</v>
      </c>
      <c r="BK256" s="201">
        <f>ROUND(I256*H256,2)</f>
        <v>0</v>
      </c>
      <c r="BL256" s="18" t="s">
        <v>178</v>
      </c>
      <c r="BM256" s="200" t="s">
        <v>568</v>
      </c>
    </row>
    <row r="257" spans="1:65" s="2" customFormat="1" ht="24" customHeight="1">
      <c r="A257" s="35"/>
      <c r="B257" s="36"/>
      <c r="C257" s="189" t="s">
        <v>466</v>
      </c>
      <c r="D257" s="189" t="s">
        <v>174</v>
      </c>
      <c r="E257" s="190" t="s">
        <v>599</v>
      </c>
      <c r="F257" s="191" t="s">
        <v>600</v>
      </c>
      <c r="G257" s="192" t="s">
        <v>199</v>
      </c>
      <c r="H257" s="193">
        <v>11.54</v>
      </c>
      <c r="I257" s="194"/>
      <c r="J257" s="195">
        <f>ROUND(I257*H257,2)</f>
        <v>0</v>
      </c>
      <c r="K257" s="191" t="s">
        <v>177</v>
      </c>
      <c r="L257" s="40"/>
      <c r="M257" s="196" t="s">
        <v>21</v>
      </c>
      <c r="N257" s="197" t="s">
        <v>44</v>
      </c>
      <c r="O257" s="65"/>
      <c r="P257" s="198">
        <f>O257*H257</f>
        <v>0</v>
      </c>
      <c r="Q257" s="198">
        <v>0</v>
      </c>
      <c r="R257" s="198">
        <f>Q257*H257</f>
        <v>0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178</v>
      </c>
      <c r="AT257" s="200" t="s">
        <v>174</v>
      </c>
      <c r="AU257" s="200" t="s">
        <v>83</v>
      </c>
      <c r="AY257" s="18" t="s">
        <v>172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18" t="s">
        <v>81</v>
      </c>
      <c r="BK257" s="201">
        <f>ROUND(I257*H257,2)</f>
        <v>0</v>
      </c>
      <c r="BL257" s="18" t="s">
        <v>178</v>
      </c>
      <c r="BM257" s="200" t="s">
        <v>1037</v>
      </c>
    </row>
    <row r="258" spans="1:65" s="15" customFormat="1">
      <c r="B258" s="225"/>
      <c r="C258" s="226"/>
      <c r="D258" s="204" t="s">
        <v>180</v>
      </c>
      <c r="E258" s="227" t="s">
        <v>21</v>
      </c>
      <c r="F258" s="228" t="s">
        <v>1028</v>
      </c>
      <c r="G258" s="226"/>
      <c r="H258" s="227" t="s">
        <v>21</v>
      </c>
      <c r="I258" s="229"/>
      <c r="J258" s="226"/>
      <c r="K258" s="226"/>
      <c r="L258" s="230"/>
      <c r="M258" s="231"/>
      <c r="N258" s="232"/>
      <c r="O258" s="232"/>
      <c r="P258" s="232"/>
      <c r="Q258" s="232"/>
      <c r="R258" s="232"/>
      <c r="S258" s="232"/>
      <c r="T258" s="233"/>
      <c r="AT258" s="234" t="s">
        <v>180</v>
      </c>
      <c r="AU258" s="234" t="s">
        <v>83</v>
      </c>
      <c r="AV258" s="15" t="s">
        <v>81</v>
      </c>
      <c r="AW258" s="15" t="s">
        <v>34</v>
      </c>
      <c r="AX258" s="15" t="s">
        <v>73</v>
      </c>
      <c r="AY258" s="234" t="s">
        <v>172</v>
      </c>
    </row>
    <row r="259" spans="1:65" s="13" customFormat="1">
      <c r="B259" s="202"/>
      <c r="C259" s="203"/>
      <c r="D259" s="204" t="s">
        <v>180</v>
      </c>
      <c r="E259" s="205" t="s">
        <v>21</v>
      </c>
      <c r="F259" s="206" t="s">
        <v>1016</v>
      </c>
      <c r="G259" s="203"/>
      <c r="H259" s="207">
        <v>11.54</v>
      </c>
      <c r="I259" s="208"/>
      <c r="J259" s="203"/>
      <c r="K259" s="203"/>
      <c r="L259" s="209"/>
      <c r="M259" s="210"/>
      <c r="N259" s="211"/>
      <c r="O259" s="211"/>
      <c r="P259" s="211"/>
      <c r="Q259" s="211"/>
      <c r="R259" s="211"/>
      <c r="S259" s="211"/>
      <c r="T259" s="212"/>
      <c r="AT259" s="213" t="s">
        <v>180</v>
      </c>
      <c r="AU259" s="213" t="s">
        <v>83</v>
      </c>
      <c r="AV259" s="13" t="s">
        <v>83</v>
      </c>
      <c r="AW259" s="13" t="s">
        <v>34</v>
      </c>
      <c r="AX259" s="13" t="s">
        <v>73</v>
      </c>
      <c r="AY259" s="213" t="s">
        <v>172</v>
      </c>
    </row>
    <row r="260" spans="1:65" s="14" customFormat="1">
      <c r="B260" s="214"/>
      <c r="C260" s="215"/>
      <c r="D260" s="204" t="s">
        <v>180</v>
      </c>
      <c r="E260" s="216" t="s">
        <v>21</v>
      </c>
      <c r="F260" s="217" t="s">
        <v>182</v>
      </c>
      <c r="G260" s="215"/>
      <c r="H260" s="218">
        <v>11.54</v>
      </c>
      <c r="I260" s="219"/>
      <c r="J260" s="215"/>
      <c r="K260" s="215"/>
      <c r="L260" s="220"/>
      <c r="M260" s="221"/>
      <c r="N260" s="222"/>
      <c r="O260" s="222"/>
      <c r="P260" s="222"/>
      <c r="Q260" s="222"/>
      <c r="R260" s="222"/>
      <c r="S260" s="222"/>
      <c r="T260" s="223"/>
      <c r="AT260" s="224" t="s">
        <v>180</v>
      </c>
      <c r="AU260" s="224" t="s">
        <v>83</v>
      </c>
      <c r="AV260" s="14" t="s">
        <v>178</v>
      </c>
      <c r="AW260" s="14" t="s">
        <v>34</v>
      </c>
      <c r="AX260" s="14" t="s">
        <v>81</v>
      </c>
      <c r="AY260" s="224" t="s">
        <v>172</v>
      </c>
    </row>
    <row r="261" spans="1:65" s="2" customFormat="1" ht="16.5" customHeight="1">
      <c r="A261" s="35"/>
      <c r="B261" s="36"/>
      <c r="C261" s="235" t="s">
        <v>472</v>
      </c>
      <c r="D261" s="235" t="s">
        <v>416</v>
      </c>
      <c r="E261" s="236" t="s">
        <v>604</v>
      </c>
      <c r="F261" s="237" t="s">
        <v>605</v>
      </c>
      <c r="G261" s="238" t="s">
        <v>199</v>
      </c>
      <c r="H261" s="239">
        <v>11.885999999999999</v>
      </c>
      <c r="I261" s="240"/>
      <c r="J261" s="241">
        <f>ROUND(I261*H261,2)</f>
        <v>0</v>
      </c>
      <c r="K261" s="237" t="s">
        <v>21</v>
      </c>
      <c r="L261" s="242"/>
      <c r="M261" s="243" t="s">
        <v>21</v>
      </c>
      <c r="N261" s="244" t="s">
        <v>44</v>
      </c>
      <c r="O261" s="65"/>
      <c r="P261" s="198">
        <f>O261*H261</f>
        <v>0</v>
      </c>
      <c r="Q261" s="198">
        <v>3.6000000000000002E-4</v>
      </c>
      <c r="R261" s="198">
        <f>Q261*H261</f>
        <v>4.2789600000000001E-3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214</v>
      </c>
      <c r="AT261" s="200" t="s">
        <v>416</v>
      </c>
      <c r="AU261" s="200" t="s">
        <v>83</v>
      </c>
      <c r="AY261" s="18" t="s">
        <v>172</v>
      </c>
      <c r="BE261" s="201">
        <f>IF(N261="základní",J261,0)</f>
        <v>0</v>
      </c>
      <c r="BF261" s="201">
        <f>IF(N261="snížená",J261,0)</f>
        <v>0</v>
      </c>
      <c r="BG261" s="201">
        <f>IF(N261="zákl. přenesená",J261,0)</f>
        <v>0</v>
      </c>
      <c r="BH261" s="201">
        <f>IF(N261="sníž. přenesená",J261,0)</f>
        <v>0</v>
      </c>
      <c r="BI261" s="201">
        <f>IF(N261="nulová",J261,0)</f>
        <v>0</v>
      </c>
      <c r="BJ261" s="18" t="s">
        <v>81</v>
      </c>
      <c r="BK261" s="201">
        <f>ROUND(I261*H261,2)</f>
        <v>0</v>
      </c>
      <c r="BL261" s="18" t="s">
        <v>178</v>
      </c>
      <c r="BM261" s="200" t="s">
        <v>1038</v>
      </c>
    </row>
    <row r="262" spans="1:65" s="13" customFormat="1">
      <c r="B262" s="202"/>
      <c r="C262" s="203"/>
      <c r="D262" s="204" t="s">
        <v>180</v>
      </c>
      <c r="E262" s="205" t="s">
        <v>21</v>
      </c>
      <c r="F262" s="206" t="s">
        <v>1039</v>
      </c>
      <c r="G262" s="203"/>
      <c r="H262" s="207">
        <v>11.885999999999999</v>
      </c>
      <c r="I262" s="208"/>
      <c r="J262" s="203"/>
      <c r="K262" s="203"/>
      <c r="L262" s="209"/>
      <c r="M262" s="210"/>
      <c r="N262" s="211"/>
      <c r="O262" s="211"/>
      <c r="P262" s="211"/>
      <c r="Q262" s="211"/>
      <c r="R262" s="211"/>
      <c r="S262" s="211"/>
      <c r="T262" s="212"/>
      <c r="AT262" s="213" t="s">
        <v>180</v>
      </c>
      <c r="AU262" s="213" t="s">
        <v>83</v>
      </c>
      <c r="AV262" s="13" t="s">
        <v>83</v>
      </c>
      <c r="AW262" s="13" t="s">
        <v>34</v>
      </c>
      <c r="AX262" s="13" t="s">
        <v>73</v>
      </c>
      <c r="AY262" s="213" t="s">
        <v>172</v>
      </c>
    </row>
    <row r="263" spans="1:65" s="14" customFormat="1">
      <c r="B263" s="214"/>
      <c r="C263" s="215"/>
      <c r="D263" s="204" t="s">
        <v>180</v>
      </c>
      <c r="E263" s="216" t="s">
        <v>21</v>
      </c>
      <c r="F263" s="217" t="s">
        <v>182</v>
      </c>
      <c r="G263" s="215"/>
      <c r="H263" s="218">
        <v>11.885999999999999</v>
      </c>
      <c r="I263" s="219"/>
      <c r="J263" s="215"/>
      <c r="K263" s="215"/>
      <c r="L263" s="220"/>
      <c r="M263" s="221"/>
      <c r="N263" s="222"/>
      <c r="O263" s="222"/>
      <c r="P263" s="222"/>
      <c r="Q263" s="222"/>
      <c r="R263" s="222"/>
      <c r="S263" s="222"/>
      <c r="T263" s="223"/>
      <c r="AT263" s="224" t="s">
        <v>180</v>
      </c>
      <c r="AU263" s="224" t="s">
        <v>83</v>
      </c>
      <c r="AV263" s="14" t="s">
        <v>178</v>
      </c>
      <c r="AW263" s="14" t="s">
        <v>34</v>
      </c>
      <c r="AX263" s="14" t="s">
        <v>81</v>
      </c>
      <c r="AY263" s="224" t="s">
        <v>172</v>
      </c>
    </row>
    <row r="264" spans="1:65" s="2" customFormat="1" ht="24" customHeight="1">
      <c r="A264" s="35"/>
      <c r="B264" s="36"/>
      <c r="C264" s="189" t="s">
        <v>477</v>
      </c>
      <c r="D264" s="189" t="s">
        <v>174</v>
      </c>
      <c r="E264" s="190" t="s">
        <v>609</v>
      </c>
      <c r="F264" s="191" t="s">
        <v>610</v>
      </c>
      <c r="G264" s="192" t="s">
        <v>199</v>
      </c>
      <c r="H264" s="193">
        <v>49.36</v>
      </c>
      <c r="I264" s="194"/>
      <c r="J264" s="195">
        <f>ROUND(I264*H264,2)</f>
        <v>0</v>
      </c>
      <c r="K264" s="191" t="s">
        <v>177</v>
      </c>
      <c r="L264" s="40"/>
      <c r="M264" s="196" t="s">
        <v>21</v>
      </c>
      <c r="N264" s="197" t="s">
        <v>44</v>
      </c>
      <c r="O264" s="65"/>
      <c r="P264" s="198">
        <f>O264*H264</f>
        <v>0</v>
      </c>
      <c r="Q264" s="198">
        <v>0</v>
      </c>
      <c r="R264" s="198">
        <f>Q264*H264</f>
        <v>0</v>
      </c>
      <c r="S264" s="198">
        <v>0</v>
      </c>
      <c r="T264" s="19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0" t="s">
        <v>178</v>
      </c>
      <c r="AT264" s="200" t="s">
        <v>174</v>
      </c>
      <c r="AU264" s="200" t="s">
        <v>83</v>
      </c>
      <c r="AY264" s="18" t="s">
        <v>172</v>
      </c>
      <c r="BE264" s="201">
        <f>IF(N264="základní",J264,0)</f>
        <v>0</v>
      </c>
      <c r="BF264" s="201">
        <f>IF(N264="snížená",J264,0)</f>
        <v>0</v>
      </c>
      <c r="BG264" s="201">
        <f>IF(N264="zákl. přenesená",J264,0)</f>
        <v>0</v>
      </c>
      <c r="BH264" s="201">
        <f>IF(N264="sníž. přenesená",J264,0)</f>
        <v>0</v>
      </c>
      <c r="BI264" s="201">
        <f>IF(N264="nulová",J264,0)</f>
        <v>0</v>
      </c>
      <c r="BJ264" s="18" t="s">
        <v>81</v>
      </c>
      <c r="BK264" s="201">
        <f>ROUND(I264*H264,2)</f>
        <v>0</v>
      </c>
      <c r="BL264" s="18" t="s">
        <v>178</v>
      </c>
      <c r="BM264" s="200" t="s">
        <v>611</v>
      </c>
    </row>
    <row r="265" spans="1:65" s="15" customFormat="1">
      <c r="B265" s="225"/>
      <c r="C265" s="226"/>
      <c r="D265" s="204" t="s">
        <v>180</v>
      </c>
      <c r="E265" s="227" t="s">
        <v>21</v>
      </c>
      <c r="F265" s="228" t="s">
        <v>1028</v>
      </c>
      <c r="G265" s="226"/>
      <c r="H265" s="227" t="s">
        <v>21</v>
      </c>
      <c r="I265" s="229"/>
      <c r="J265" s="226"/>
      <c r="K265" s="226"/>
      <c r="L265" s="230"/>
      <c r="M265" s="231"/>
      <c r="N265" s="232"/>
      <c r="O265" s="232"/>
      <c r="P265" s="232"/>
      <c r="Q265" s="232"/>
      <c r="R265" s="232"/>
      <c r="S265" s="232"/>
      <c r="T265" s="233"/>
      <c r="AT265" s="234" t="s">
        <v>180</v>
      </c>
      <c r="AU265" s="234" t="s">
        <v>83</v>
      </c>
      <c r="AV265" s="15" t="s">
        <v>81</v>
      </c>
      <c r="AW265" s="15" t="s">
        <v>34</v>
      </c>
      <c r="AX265" s="15" t="s">
        <v>73</v>
      </c>
      <c r="AY265" s="234" t="s">
        <v>172</v>
      </c>
    </row>
    <row r="266" spans="1:65" s="13" customFormat="1">
      <c r="B266" s="202"/>
      <c r="C266" s="203"/>
      <c r="D266" s="204" t="s">
        <v>180</v>
      </c>
      <c r="E266" s="205" t="s">
        <v>21</v>
      </c>
      <c r="F266" s="206" t="s">
        <v>1040</v>
      </c>
      <c r="G266" s="203"/>
      <c r="H266" s="207">
        <v>49.36</v>
      </c>
      <c r="I266" s="208"/>
      <c r="J266" s="203"/>
      <c r="K266" s="203"/>
      <c r="L266" s="209"/>
      <c r="M266" s="210"/>
      <c r="N266" s="211"/>
      <c r="O266" s="211"/>
      <c r="P266" s="211"/>
      <c r="Q266" s="211"/>
      <c r="R266" s="211"/>
      <c r="S266" s="211"/>
      <c r="T266" s="212"/>
      <c r="AT266" s="213" t="s">
        <v>180</v>
      </c>
      <c r="AU266" s="213" t="s">
        <v>83</v>
      </c>
      <c r="AV266" s="13" t="s">
        <v>83</v>
      </c>
      <c r="AW266" s="13" t="s">
        <v>34</v>
      </c>
      <c r="AX266" s="13" t="s">
        <v>73</v>
      </c>
      <c r="AY266" s="213" t="s">
        <v>172</v>
      </c>
    </row>
    <row r="267" spans="1:65" s="14" customFormat="1">
      <c r="B267" s="214"/>
      <c r="C267" s="215"/>
      <c r="D267" s="204" t="s">
        <v>180</v>
      </c>
      <c r="E267" s="216" t="s">
        <v>21</v>
      </c>
      <c r="F267" s="217" t="s">
        <v>182</v>
      </c>
      <c r="G267" s="215"/>
      <c r="H267" s="218">
        <v>49.36</v>
      </c>
      <c r="I267" s="219"/>
      <c r="J267" s="215"/>
      <c r="K267" s="215"/>
      <c r="L267" s="220"/>
      <c r="M267" s="221"/>
      <c r="N267" s="222"/>
      <c r="O267" s="222"/>
      <c r="P267" s="222"/>
      <c r="Q267" s="222"/>
      <c r="R267" s="222"/>
      <c r="S267" s="222"/>
      <c r="T267" s="223"/>
      <c r="AT267" s="224" t="s">
        <v>180</v>
      </c>
      <c r="AU267" s="224" t="s">
        <v>83</v>
      </c>
      <c r="AV267" s="14" t="s">
        <v>178</v>
      </c>
      <c r="AW267" s="14" t="s">
        <v>34</v>
      </c>
      <c r="AX267" s="14" t="s">
        <v>81</v>
      </c>
      <c r="AY267" s="224" t="s">
        <v>172</v>
      </c>
    </row>
    <row r="268" spans="1:65" s="2" customFormat="1" ht="16.5" customHeight="1">
      <c r="A268" s="35"/>
      <c r="B268" s="36"/>
      <c r="C268" s="235" t="s">
        <v>484</v>
      </c>
      <c r="D268" s="235" t="s">
        <v>416</v>
      </c>
      <c r="E268" s="236" t="s">
        <v>614</v>
      </c>
      <c r="F268" s="237" t="s">
        <v>615</v>
      </c>
      <c r="G268" s="238" t="s">
        <v>199</v>
      </c>
      <c r="H268" s="239">
        <v>50.1</v>
      </c>
      <c r="I268" s="240"/>
      <c r="J268" s="241">
        <f>ROUND(I268*H268,2)</f>
        <v>0</v>
      </c>
      <c r="K268" s="237" t="s">
        <v>21</v>
      </c>
      <c r="L268" s="242"/>
      <c r="M268" s="243" t="s">
        <v>21</v>
      </c>
      <c r="N268" s="244" t="s">
        <v>44</v>
      </c>
      <c r="O268" s="65"/>
      <c r="P268" s="198">
        <f>O268*H268</f>
        <v>0</v>
      </c>
      <c r="Q268" s="198">
        <v>2.7999999999999998E-4</v>
      </c>
      <c r="R268" s="198">
        <f>Q268*H268</f>
        <v>1.4027999999999999E-2</v>
      </c>
      <c r="S268" s="198">
        <v>0</v>
      </c>
      <c r="T268" s="19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214</v>
      </c>
      <c r="AT268" s="200" t="s">
        <v>416</v>
      </c>
      <c r="AU268" s="200" t="s">
        <v>83</v>
      </c>
      <c r="AY268" s="18" t="s">
        <v>172</v>
      </c>
      <c r="BE268" s="201">
        <f>IF(N268="základní",J268,0)</f>
        <v>0</v>
      </c>
      <c r="BF268" s="201">
        <f>IF(N268="snížená",J268,0)</f>
        <v>0</v>
      </c>
      <c r="BG268" s="201">
        <f>IF(N268="zákl. přenesená",J268,0)</f>
        <v>0</v>
      </c>
      <c r="BH268" s="201">
        <f>IF(N268="sníž. přenesená",J268,0)</f>
        <v>0</v>
      </c>
      <c r="BI268" s="201">
        <f>IF(N268="nulová",J268,0)</f>
        <v>0</v>
      </c>
      <c r="BJ268" s="18" t="s">
        <v>81</v>
      </c>
      <c r="BK268" s="201">
        <f>ROUND(I268*H268,2)</f>
        <v>0</v>
      </c>
      <c r="BL268" s="18" t="s">
        <v>178</v>
      </c>
      <c r="BM268" s="200" t="s">
        <v>616</v>
      </c>
    </row>
    <row r="269" spans="1:65" s="13" customFormat="1">
      <c r="B269" s="202"/>
      <c r="C269" s="203"/>
      <c r="D269" s="204" t="s">
        <v>180</v>
      </c>
      <c r="E269" s="205" t="s">
        <v>21</v>
      </c>
      <c r="F269" s="206" t="s">
        <v>1041</v>
      </c>
      <c r="G269" s="203"/>
      <c r="H269" s="207">
        <v>50.1</v>
      </c>
      <c r="I269" s="208"/>
      <c r="J269" s="203"/>
      <c r="K269" s="203"/>
      <c r="L269" s="209"/>
      <c r="M269" s="210"/>
      <c r="N269" s="211"/>
      <c r="O269" s="211"/>
      <c r="P269" s="211"/>
      <c r="Q269" s="211"/>
      <c r="R269" s="211"/>
      <c r="S269" s="211"/>
      <c r="T269" s="212"/>
      <c r="AT269" s="213" t="s">
        <v>180</v>
      </c>
      <c r="AU269" s="213" t="s">
        <v>83</v>
      </c>
      <c r="AV269" s="13" t="s">
        <v>83</v>
      </c>
      <c r="AW269" s="13" t="s">
        <v>34</v>
      </c>
      <c r="AX269" s="13" t="s">
        <v>73</v>
      </c>
      <c r="AY269" s="213" t="s">
        <v>172</v>
      </c>
    </row>
    <row r="270" spans="1:65" s="14" customFormat="1">
      <c r="B270" s="214"/>
      <c r="C270" s="215"/>
      <c r="D270" s="204" t="s">
        <v>180</v>
      </c>
      <c r="E270" s="216" t="s">
        <v>21</v>
      </c>
      <c r="F270" s="217" t="s">
        <v>182</v>
      </c>
      <c r="G270" s="215"/>
      <c r="H270" s="218">
        <v>50.1</v>
      </c>
      <c r="I270" s="219"/>
      <c r="J270" s="215"/>
      <c r="K270" s="215"/>
      <c r="L270" s="220"/>
      <c r="M270" s="221"/>
      <c r="N270" s="222"/>
      <c r="O270" s="222"/>
      <c r="P270" s="222"/>
      <c r="Q270" s="222"/>
      <c r="R270" s="222"/>
      <c r="S270" s="222"/>
      <c r="T270" s="223"/>
      <c r="AT270" s="224" t="s">
        <v>180</v>
      </c>
      <c r="AU270" s="224" t="s">
        <v>83</v>
      </c>
      <c r="AV270" s="14" t="s">
        <v>178</v>
      </c>
      <c r="AW270" s="14" t="s">
        <v>34</v>
      </c>
      <c r="AX270" s="14" t="s">
        <v>81</v>
      </c>
      <c r="AY270" s="224" t="s">
        <v>172</v>
      </c>
    </row>
    <row r="271" spans="1:65" s="2" customFormat="1" ht="24" customHeight="1">
      <c r="A271" s="35"/>
      <c r="B271" s="36"/>
      <c r="C271" s="189" t="s">
        <v>490</v>
      </c>
      <c r="D271" s="189" t="s">
        <v>174</v>
      </c>
      <c r="E271" s="190" t="s">
        <v>629</v>
      </c>
      <c r="F271" s="191" t="s">
        <v>630</v>
      </c>
      <c r="G271" s="192" t="s">
        <v>199</v>
      </c>
      <c r="H271" s="193">
        <v>154.88999999999999</v>
      </c>
      <c r="I271" s="194"/>
      <c r="J271" s="195">
        <f>ROUND(I271*H271,2)</f>
        <v>0</v>
      </c>
      <c r="K271" s="191" t="s">
        <v>177</v>
      </c>
      <c r="L271" s="40"/>
      <c r="M271" s="196" t="s">
        <v>21</v>
      </c>
      <c r="N271" s="197" t="s">
        <v>44</v>
      </c>
      <c r="O271" s="65"/>
      <c r="P271" s="198">
        <f>O271*H271</f>
        <v>0</v>
      </c>
      <c r="Q271" s="198">
        <v>0</v>
      </c>
      <c r="R271" s="198">
        <f>Q271*H271</f>
        <v>0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178</v>
      </c>
      <c r="AT271" s="200" t="s">
        <v>174</v>
      </c>
      <c r="AU271" s="200" t="s">
        <v>83</v>
      </c>
      <c r="AY271" s="18" t="s">
        <v>172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81</v>
      </c>
      <c r="BK271" s="201">
        <f>ROUND(I271*H271,2)</f>
        <v>0</v>
      </c>
      <c r="BL271" s="18" t="s">
        <v>178</v>
      </c>
      <c r="BM271" s="200" t="s">
        <v>631</v>
      </c>
    </row>
    <row r="272" spans="1:65" s="15" customFormat="1">
      <c r="B272" s="225"/>
      <c r="C272" s="226"/>
      <c r="D272" s="204" t="s">
        <v>180</v>
      </c>
      <c r="E272" s="227" t="s">
        <v>21</v>
      </c>
      <c r="F272" s="228" t="s">
        <v>1028</v>
      </c>
      <c r="G272" s="226"/>
      <c r="H272" s="227" t="s">
        <v>21</v>
      </c>
      <c r="I272" s="229"/>
      <c r="J272" s="226"/>
      <c r="K272" s="226"/>
      <c r="L272" s="230"/>
      <c r="M272" s="231"/>
      <c r="N272" s="232"/>
      <c r="O272" s="232"/>
      <c r="P272" s="232"/>
      <c r="Q272" s="232"/>
      <c r="R272" s="232"/>
      <c r="S272" s="232"/>
      <c r="T272" s="233"/>
      <c r="AT272" s="234" t="s">
        <v>180</v>
      </c>
      <c r="AU272" s="234" t="s">
        <v>83</v>
      </c>
      <c r="AV272" s="15" t="s">
        <v>81</v>
      </c>
      <c r="AW272" s="15" t="s">
        <v>34</v>
      </c>
      <c r="AX272" s="15" t="s">
        <v>73</v>
      </c>
      <c r="AY272" s="234" t="s">
        <v>172</v>
      </c>
    </row>
    <row r="273" spans="1:65" s="13" customFormat="1">
      <c r="B273" s="202"/>
      <c r="C273" s="203"/>
      <c r="D273" s="204" t="s">
        <v>180</v>
      </c>
      <c r="E273" s="205" t="s">
        <v>21</v>
      </c>
      <c r="F273" s="206" t="s">
        <v>1042</v>
      </c>
      <c r="G273" s="203"/>
      <c r="H273" s="207">
        <v>154.88999999999999</v>
      </c>
      <c r="I273" s="208"/>
      <c r="J273" s="203"/>
      <c r="K273" s="203"/>
      <c r="L273" s="209"/>
      <c r="M273" s="210"/>
      <c r="N273" s="211"/>
      <c r="O273" s="211"/>
      <c r="P273" s="211"/>
      <c r="Q273" s="211"/>
      <c r="R273" s="211"/>
      <c r="S273" s="211"/>
      <c r="T273" s="212"/>
      <c r="AT273" s="213" t="s">
        <v>180</v>
      </c>
      <c r="AU273" s="213" t="s">
        <v>83</v>
      </c>
      <c r="AV273" s="13" t="s">
        <v>83</v>
      </c>
      <c r="AW273" s="13" t="s">
        <v>34</v>
      </c>
      <c r="AX273" s="13" t="s">
        <v>73</v>
      </c>
      <c r="AY273" s="213" t="s">
        <v>172</v>
      </c>
    </row>
    <row r="274" spans="1:65" s="14" customFormat="1">
      <c r="B274" s="214"/>
      <c r="C274" s="215"/>
      <c r="D274" s="204" t="s">
        <v>180</v>
      </c>
      <c r="E274" s="216" t="s">
        <v>21</v>
      </c>
      <c r="F274" s="217" t="s">
        <v>182</v>
      </c>
      <c r="G274" s="215"/>
      <c r="H274" s="218">
        <v>154.88999999999999</v>
      </c>
      <c r="I274" s="219"/>
      <c r="J274" s="215"/>
      <c r="K274" s="215"/>
      <c r="L274" s="220"/>
      <c r="M274" s="221"/>
      <c r="N274" s="222"/>
      <c r="O274" s="222"/>
      <c r="P274" s="222"/>
      <c r="Q274" s="222"/>
      <c r="R274" s="222"/>
      <c r="S274" s="222"/>
      <c r="T274" s="223"/>
      <c r="AT274" s="224" t="s">
        <v>180</v>
      </c>
      <c r="AU274" s="224" t="s">
        <v>83</v>
      </c>
      <c r="AV274" s="14" t="s">
        <v>178</v>
      </c>
      <c r="AW274" s="14" t="s">
        <v>34</v>
      </c>
      <c r="AX274" s="14" t="s">
        <v>81</v>
      </c>
      <c r="AY274" s="224" t="s">
        <v>172</v>
      </c>
    </row>
    <row r="275" spans="1:65" s="2" customFormat="1" ht="16.5" customHeight="1">
      <c r="A275" s="35"/>
      <c r="B275" s="36"/>
      <c r="C275" s="235" t="s">
        <v>495</v>
      </c>
      <c r="D275" s="235" t="s">
        <v>416</v>
      </c>
      <c r="E275" s="236" t="s">
        <v>634</v>
      </c>
      <c r="F275" s="237" t="s">
        <v>635</v>
      </c>
      <c r="G275" s="238" t="s">
        <v>199</v>
      </c>
      <c r="H275" s="239">
        <v>157.21299999999999</v>
      </c>
      <c r="I275" s="240"/>
      <c r="J275" s="241">
        <f>ROUND(I275*H275,2)</f>
        <v>0</v>
      </c>
      <c r="K275" s="237" t="s">
        <v>21</v>
      </c>
      <c r="L275" s="242"/>
      <c r="M275" s="243" t="s">
        <v>21</v>
      </c>
      <c r="N275" s="244" t="s">
        <v>44</v>
      </c>
      <c r="O275" s="65"/>
      <c r="P275" s="198">
        <f>O275*H275</f>
        <v>0</v>
      </c>
      <c r="Q275" s="198">
        <v>1.0499999999999999E-3</v>
      </c>
      <c r="R275" s="198">
        <f>Q275*H275</f>
        <v>0.16507364999999999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214</v>
      </c>
      <c r="AT275" s="200" t="s">
        <v>416</v>
      </c>
      <c r="AU275" s="200" t="s">
        <v>83</v>
      </c>
      <c r="AY275" s="18" t="s">
        <v>172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81</v>
      </c>
      <c r="BK275" s="201">
        <f>ROUND(I275*H275,2)</f>
        <v>0</v>
      </c>
      <c r="BL275" s="18" t="s">
        <v>178</v>
      </c>
      <c r="BM275" s="200" t="s">
        <v>636</v>
      </c>
    </row>
    <row r="276" spans="1:65" s="13" customFormat="1">
      <c r="B276" s="202"/>
      <c r="C276" s="203"/>
      <c r="D276" s="204" t="s">
        <v>180</v>
      </c>
      <c r="E276" s="205" t="s">
        <v>21</v>
      </c>
      <c r="F276" s="206" t="s">
        <v>1043</v>
      </c>
      <c r="G276" s="203"/>
      <c r="H276" s="207">
        <v>157.21299999999999</v>
      </c>
      <c r="I276" s="208"/>
      <c r="J276" s="203"/>
      <c r="K276" s="203"/>
      <c r="L276" s="209"/>
      <c r="M276" s="210"/>
      <c r="N276" s="211"/>
      <c r="O276" s="211"/>
      <c r="P276" s="211"/>
      <c r="Q276" s="211"/>
      <c r="R276" s="211"/>
      <c r="S276" s="211"/>
      <c r="T276" s="212"/>
      <c r="AT276" s="213" t="s">
        <v>180</v>
      </c>
      <c r="AU276" s="213" t="s">
        <v>83</v>
      </c>
      <c r="AV276" s="13" t="s">
        <v>83</v>
      </c>
      <c r="AW276" s="13" t="s">
        <v>34</v>
      </c>
      <c r="AX276" s="13" t="s">
        <v>73</v>
      </c>
      <c r="AY276" s="213" t="s">
        <v>172</v>
      </c>
    </row>
    <row r="277" spans="1:65" s="14" customFormat="1">
      <c r="B277" s="214"/>
      <c r="C277" s="215"/>
      <c r="D277" s="204" t="s">
        <v>180</v>
      </c>
      <c r="E277" s="216" t="s">
        <v>21</v>
      </c>
      <c r="F277" s="217" t="s">
        <v>182</v>
      </c>
      <c r="G277" s="215"/>
      <c r="H277" s="218">
        <v>157.21299999999999</v>
      </c>
      <c r="I277" s="219"/>
      <c r="J277" s="215"/>
      <c r="K277" s="215"/>
      <c r="L277" s="220"/>
      <c r="M277" s="221"/>
      <c r="N277" s="222"/>
      <c r="O277" s="222"/>
      <c r="P277" s="222"/>
      <c r="Q277" s="222"/>
      <c r="R277" s="222"/>
      <c r="S277" s="222"/>
      <c r="T277" s="223"/>
      <c r="AT277" s="224" t="s">
        <v>180</v>
      </c>
      <c r="AU277" s="224" t="s">
        <v>83</v>
      </c>
      <c r="AV277" s="14" t="s">
        <v>178</v>
      </c>
      <c r="AW277" s="14" t="s">
        <v>34</v>
      </c>
      <c r="AX277" s="14" t="s">
        <v>81</v>
      </c>
      <c r="AY277" s="224" t="s">
        <v>172</v>
      </c>
    </row>
    <row r="278" spans="1:65" s="2" customFormat="1" ht="24" customHeight="1">
      <c r="A278" s="35"/>
      <c r="B278" s="36"/>
      <c r="C278" s="189" t="s">
        <v>500</v>
      </c>
      <c r="D278" s="189" t="s">
        <v>174</v>
      </c>
      <c r="E278" s="190" t="s">
        <v>648</v>
      </c>
      <c r="F278" s="191" t="s">
        <v>649</v>
      </c>
      <c r="G278" s="192" t="s">
        <v>217</v>
      </c>
      <c r="H278" s="193">
        <v>14</v>
      </c>
      <c r="I278" s="194"/>
      <c r="J278" s="195">
        <f>ROUND(I278*H278,2)</f>
        <v>0</v>
      </c>
      <c r="K278" s="191" t="s">
        <v>177</v>
      </c>
      <c r="L278" s="40"/>
      <c r="M278" s="196" t="s">
        <v>21</v>
      </c>
      <c r="N278" s="197" t="s">
        <v>44</v>
      </c>
      <c r="O278" s="65"/>
      <c r="P278" s="198">
        <f>O278*H278</f>
        <v>0</v>
      </c>
      <c r="Q278" s="198">
        <v>0</v>
      </c>
      <c r="R278" s="198">
        <f>Q278*H278</f>
        <v>0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178</v>
      </c>
      <c r="AT278" s="200" t="s">
        <v>174</v>
      </c>
      <c r="AU278" s="200" t="s">
        <v>83</v>
      </c>
      <c r="AY278" s="18" t="s">
        <v>172</v>
      </c>
      <c r="BE278" s="201">
        <f>IF(N278="základní",J278,0)</f>
        <v>0</v>
      </c>
      <c r="BF278" s="201">
        <f>IF(N278="snížená",J278,0)</f>
        <v>0</v>
      </c>
      <c r="BG278" s="201">
        <f>IF(N278="zákl. přenesená",J278,0)</f>
        <v>0</v>
      </c>
      <c r="BH278" s="201">
        <f>IF(N278="sníž. přenesená",J278,0)</f>
        <v>0</v>
      </c>
      <c r="BI278" s="201">
        <f>IF(N278="nulová",J278,0)</f>
        <v>0</v>
      </c>
      <c r="BJ278" s="18" t="s">
        <v>81</v>
      </c>
      <c r="BK278" s="201">
        <f>ROUND(I278*H278,2)</f>
        <v>0</v>
      </c>
      <c r="BL278" s="18" t="s">
        <v>178</v>
      </c>
      <c r="BM278" s="200" t="s">
        <v>650</v>
      </c>
    </row>
    <row r="279" spans="1:65" s="15" customFormat="1">
      <c r="B279" s="225"/>
      <c r="C279" s="226"/>
      <c r="D279" s="204" t="s">
        <v>180</v>
      </c>
      <c r="E279" s="227" t="s">
        <v>21</v>
      </c>
      <c r="F279" s="228" t="s">
        <v>1028</v>
      </c>
      <c r="G279" s="226"/>
      <c r="H279" s="227" t="s">
        <v>21</v>
      </c>
      <c r="I279" s="229"/>
      <c r="J279" s="226"/>
      <c r="K279" s="226"/>
      <c r="L279" s="230"/>
      <c r="M279" s="231"/>
      <c r="N279" s="232"/>
      <c r="O279" s="232"/>
      <c r="P279" s="232"/>
      <c r="Q279" s="232"/>
      <c r="R279" s="232"/>
      <c r="S279" s="232"/>
      <c r="T279" s="233"/>
      <c r="AT279" s="234" t="s">
        <v>180</v>
      </c>
      <c r="AU279" s="234" t="s">
        <v>83</v>
      </c>
      <c r="AV279" s="15" t="s">
        <v>81</v>
      </c>
      <c r="AW279" s="15" t="s">
        <v>34</v>
      </c>
      <c r="AX279" s="15" t="s">
        <v>73</v>
      </c>
      <c r="AY279" s="234" t="s">
        <v>172</v>
      </c>
    </row>
    <row r="280" spans="1:65" s="13" customFormat="1">
      <c r="B280" s="202"/>
      <c r="C280" s="203"/>
      <c r="D280" s="204" t="s">
        <v>180</v>
      </c>
      <c r="E280" s="205" t="s">
        <v>21</v>
      </c>
      <c r="F280" s="206" t="s">
        <v>1044</v>
      </c>
      <c r="G280" s="203"/>
      <c r="H280" s="207">
        <v>14</v>
      </c>
      <c r="I280" s="208"/>
      <c r="J280" s="203"/>
      <c r="K280" s="203"/>
      <c r="L280" s="209"/>
      <c r="M280" s="210"/>
      <c r="N280" s="211"/>
      <c r="O280" s="211"/>
      <c r="P280" s="211"/>
      <c r="Q280" s="211"/>
      <c r="R280" s="211"/>
      <c r="S280" s="211"/>
      <c r="T280" s="212"/>
      <c r="AT280" s="213" t="s">
        <v>180</v>
      </c>
      <c r="AU280" s="213" t="s">
        <v>83</v>
      </c>
      <c r="AV280" s="13" t="s">
        <v>83</v>
      </c>
      <c r="AW280" s="13" t="s">
        <v>34</v>
      </c>
      <c r="AX280" s="13" t="s">
        <v>73</v>
      </c>
      <c r="AY280" s="213" t="s">
        <v>172</v>
      </c>
    </row>
    <row r="281" spans="1:65" s="14" customFormat="1">
      <c r="B281" s="214"/>
      <c r="C281" s="215"/>
      <c r="D281" s="204" t="s">
        <v>180</v>
      </c>
      <c r="E281" s="216" t="s">
        <v>21</v>
      </c>
      <c r="F281" s="217" t="s">
        <v>182</v>
      </c>
      <c r="G281" s="215"/>
      <c r="H281" s="218">
        <v>14</v>
      </c>
      <c r="I281" s="219"/>
      <c r="J281" s="215"/>
      <c r="K281" s="215"/>
      <c r="L281" s="220"/>
      <c r="M281" s="221"/>
      <c r="N281" s="222"/>
      <c r="O281" s="222"/>
      <c r="P281" s="222"/>
      <c r="Q281" s="222"/>
      <c r="R281" s="222"/>
      <c r="S281" s="222"/>
      <c r="T281" s="223"/>
      <c r="AT281" s="224" t="s">
        <v>180</v>
      </c>
      <c r="AU281" s="224" t="s">
        <v>83</v>
      </c>
      <c r="AV281" s="14" t="s">
        <v>178</v>
      </c>
      <c r="AW281" s="14" t="s">
        <v>34</v>
      </c>
      <c r="AX281" s="14" t="s">
        <v>81</v>
      </c>
      <c r="AY281" s="224" t="s">
        <v>172</v>
      </c>
    </row>
    <row r="282" spans="1:65" s="2" customFormat="1" ht="16.5" customHeight="1">
      <c r="A282" s="35"/>
      <c r="B282" s="36"/>
      <c r="C282" s="235" t="s">
        <v>506</v>
      </c>
      <c r="D282" s="235" t="s">
        <v>416</v>
      </c>
      <c r="E282" s="236" t="s">
        <v>653</v>
      </c>
      <c r="F282" s="237" t="s">
        <v>654</v>
      </c>
      <c r="G282" s="238" t="s">
        <v>518</v>
      </c>
      <c r="H282" s="239">
        <v>7</v>
      </c>
      <c r="I282" s="240"/>
      <c r="J282" s="241">
        <f>ROUND(I282*H282,2)</f>
        <v>0</v>
      </c>
      <c r="K282" s="237" t="s">
        <v>21</v>
      </c>
      <c r="L282" s="242"/>
      <c r="M282" s="243" t="s">
        <v>21</v>
      </c>
      <c r="N282" s="244" t="s">
        <v>44</v>
      </c>
      <c r="O282" s="65"/>
      <c r="P282" s="198">
        <f>O282*H282</f>
        <v>0</v>
      </c>
      <c r="Q282" s="198">
        <v>5.0000000000000002E-5</v>
      </c>
      <c r="R282" s="198">
        <f>Q282*H282</f>
        <v>3.5E-4</v>
      </c>
      <c r="S282" s="198">
        <v>0</v>
      </c>
      <c r="T282" s="199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0" t="s">
        <v>214</v>
      </c>
      <c r="AT282" s="200" t="s">
        <v>416</v>
      </c>
      <c r="AU282" s="200" t="s">
        <v>83</v>
      </c>
      <c r="AY282" s="18" t="s">
        <v>172</v>
      </c>
      <c r="BE282" s="201">
        <f>IF(N282="základní",J282,0)</f>
        <v>0</v>
      </c>
      <c r="BF282" s="201">
        <f>IF(N282="snížená",J282,0)</f>
        <v>0</v>
      </c>
      <c r="BG282" s="201">
        <f>IF(N282="zákl. přenesená",J282,0)</f>
        <v>0</v>
      </c>
      <c r="BH282" s="201">
        <f>IF(N282="sníž. přenesená",J282,0)</f>
        <v>0</v>
      </c>
      <c r="BI282" s="201">
        <f>IF(N282="nulová",J282,0)</f>
        <v>0</v>
      </c>
      <c r="BJ282" s="18" t="s">
        <v>81</v>
      </c>
      <c r="BK282" s="201">
        <f>ROUND(I282*H282,2)</f>
        <v>0</v>
      </c>
      <c r="BL282" s="18" t="s">
        <v>178</v>
      </c>
      <c r="BM282" s="200" t="s">
        <v>655</v>
      </c>
    </row>
    <row r="283" spans="1:65" s="13" customFormat="1">
      <c r="B283" s="202"/>
      <c r="C283" s="203"/>
      <c r="D283" s="204" t="s">
        <v>180</v>
      </c>
      <c r="E283" s="205" t="s">
        <v>21</v>
      </c>
      <c r="F283" s="206" t="s">
        <v>209</v>
      </c>
      <c r="G283" s="203"/>
      <c r="H283" s="207">
        <v>7</v>
      </c>
      <c r="I283" s="208"/>
      <c r="J283" s="203"/>
      <c r="K283" s="203"/>
      <c r="L283" s="209"/>
      <c r="M283" s="210"/>
      <c r="N283" s="211"/>
      <c r="O283" s="211"/>
      <c r="P283" s="211"/>
      <c r="Q283" s="211"/>
      <c r="R283" s="211"/>
      <c r="S283" s="211"/>
      <c r="T283" s="212"/>
      <c r="AT283" s="213" t="s">
        <v>180</v>
      </c>
      <c r="AU283" s="213" t="s">
        <v>83</v>
      </c>
      <c r="AV283" s="13" t="s">
        <v>83</v>
      </c>
      <c r="AW283" s="13" t="s">
        <v>34</v>
      </c>
      <c r="AX283" s="13" t="s">
        <v>73</v>
      </c>
      <c r="AY283" s="213" t="s">
        <v>172</v>
      </c>
    </row>
    <row r="284" spans="1:65" s="14" customFormat="1">
      <c r="B284" s="214"/>
      <c r="C284" s="215"/>
      <c r="D284" s="204" t="s">
        <v>180</v>
      </c>
      <c r="E284" s="216" t="s">
        <v>21</v>
      </c>
      <c r="F284" s="217" t="s">
        <v>182</v>
      </c>
      <c r="G284" s="215"/>
      <c r="H284" s="218">
        <v>7</v>
      </c>
      <c r="I284" s="219"/>
      <c r="J284" s="215"/>
      <c r="K284" s="215"/>
      <c r="L284" s="220"/>
      <c r="M284" s="221"/>
      <c r="N284" s="222"/>
      <c r="O284" s="222"/>
      <c r="P284" s="222"/>
      <c r="Q284" s="222"/>
      <c r="R284" s="222"/>
      <c r="S284" s="222"/>
      <c r="T284" s="223"/>
      <c r="AT284" s="224" t="s">
        <v>180</v>
      </c>
      <c r="AU284" s="224" t="s">
        <v>83</v>
      </c>
      <c r="AV284" s="14" t="s">
        <v>178</v>
      </c>
      <c r="AW284" s="14" t="s">
        <v>34</v>
      </c>
      <c r="AX284" s="14" t="s">
        <v>81</v>
      </c>
      <c r="AY284" s="224" t="s">
        <v>172</v>
      </c>
    </row>
    <row r="285" spans="1:65" s="2" customFormat="1" ht="16.5" customHeight="1">
      <c r="A285" s="35"/>
      <c r="B285" s="36"/>
      <c r="C285" s="235" t="s">
        <v>511</v>
      </c>
      <c r="D285" s="235" t="s">
        <v>416</v>
      </c>
      <c r="E285" s="236" t="s">
        <v>657</v>
      </c>
      <c r="F285" s="237" t="s">
        <v>658</v>
      </c>
      <c r="G285" s="238" t="s">
        <v>518</v>
      </c>
      <c r="H285" s="239">
        <v>7</v>
      </c>
      <c r="I285" s="240"/>
      <c r="J285" s="241">
        <f>ROUND(I285*H285,2)</f>
        <v>0</v>
      </c>
      <c r="K285" s="237" t="s">
        <v>21</v>
      </c>
      <c r="L285" s="242"/>
      <c r="M285" s="243" t="s">
        <v>21</v>
      </c>
      <c r="N285" s="244" t="s">
        <v>44</v>
      </c>
      <c r="O285" s="65"/>
      <c r="P285" s="198">
        <f>O285*H285</f>
        <v>0</v>
      </c>
      <c r="Q285" s="198">
        <v>6.0000000000000002E-5</v>
      </c>
      <c r="R285" s="198">
        <f>Q285*H285</f>
        <v>4.2000000000000002E-4</v>
      </c>
      <c r="S285" s="198">
        <v>0</v>
      </c>
      <c r="T285" s="19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0" t="s">
        <v>214</v>
      </c>
      <c r="AT285" s="200" t="s">
        <v>416</v>
      </c>
      <c r="AU285" s="200" t="s">
        <v>83</v>
      </c>
      <c r="AY285" s="18" t="s">
        <v>172</v>
      </c>
      <c r="BE285" s="201">
        <f>IF(N285="základní",J285,0)</f>
        <v>0</v>
      </c>
      <c r="BF285" s="201">
        <f>IF(N285="snížená",J285,0)</f>
        <v>0</v>
      </c>
      <c r="BG285" s="201">
        <f>IF(N285="zákl. přenesená",J285,0)</f>
        <v>0</v>
      </c>
      <c r="BH285" s="201">
        <f>IF(N285="sníž. přenesená",J285,0)</f>
        <v>0</v>
      </c>
      <c r="BI285" s="201">
        <f>IF(N285="nulová",J285,0)</f>
        <v>0</v>
      </c>
      <c r="BJ285" s="18" t="s">
        <v>81</v>
      </c>
      <c r="BK285" s="201">
        <f>ROUND(I285*H285,2)</f>
        <v>0</v>
      </c>
      <c r="BL285" s="18" t="s">
        <v>178</v>
      </c>
      <c r="BM285" s="200" t="s">
        <v>977</v>
      </c>
    </row>
    <row r="286" spans="1:65" s="2" customFormat="1" ht="24" customHeight="1">
      <c r="A286" s="35"/>
      <c r="B286" s="36"/>
      <c r="C286" s="189" t="s">
        <v>515</v>
      </c>
      <c r="D286" s="189" t="s">
        <v>174</v>
      </c>
      <c r="E286" s="190" t="s">
        <v>1045</v>
      </c>
      <c r="F286" s="191" t="s">
        <v>1046</v>
      </c>
      <c r="G286" s="192" t="s">
        <v>217</v>
      </c>
      <c r="H286" s="193">
        <v>1</v>
      </c>
      <c r="I286" s="194"/>
      <c r="J286" s="195">
        <f>ROUND(I286*H286,2)</f>
        <v>0</v>
      </c>
      <c r="K286" s="191" t="s">
        <v>177</v>
      </c>
      <c r="L286" s="40"/>
      <c r="M286" s="196" t="s">
        <v>21</v>
      </c>
      <c r="N286" s="197" t="s">
        <v>44</v>
      </c>
      <c r="O286" s="65"/>
      <c r="P286" s="198">
        <f>O286*H286</f>
        <v>0</v>
      </c>
      <c r="Q286" s="198">
        <v>0</v>
      </c>
      <c r="R286" s="198">
        <f>Q286*H286</f>
        <v>0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178</v>
      </c>
      <c r="AT286" s="200" t="s">
        <v>174</v>
      </c>
      <c r="AU286" s="200" t="s">
        <v>83</v>
      </c>
      <c r="AY286" s="18" t="s">
        <v>172</v>
      </c>
      <c r="BE286" s="201">
        <f>IF(N286="základní",J286,0)</f>
        <v>0</v>
      </c>
      <c r="BF286" s="201">
        <f>IF(N286="snížená",J286,0)</f>
        <v>0</v>
      </c>
      <c r="BG286" s="201">
        <f>IF(N286="zákl. přenesená",J286,0)</f>
        <v>0</v>
      </c>
      <c r="BH286" s="201">
        <f>IF(N286="sníž. přenesená",J286,0)</f>
        <v>0</v>
      </c>
      <c r="BI286" s="201">
        <f>IF(N286="nulová",J286,0)</f>
        <v>0</v>
      </c>
      <c r="BJ286" s="18" t="s">
        <v>81</v>
      </c>
      <c r="BK286" s="201">
        <f>ROUND(I286*H286,2)</f>
        <v>0</v>
      </c>
      <c r="BL286" s="18" t="s">
        <v>178</v>
      </c>
      <c r="BM286" s="200" t="s">
        <v>1047</v>
      </c>
    </row>
    <row r="287" spans="1:65" s="15" customFormat="1">
      <c r="B287" s="225"/>
      <c r="C287" s="226"/>
      <c r="D287" s="204" t="s">
        <v>180</v>
      </c>
      <c r="E287" s="227" t="s">
        <v>21</v>
      </c>
      <c r="F287" s="228" t="s">
        <v>1028</v>
      </c>
      <c r="G287" s="226"/>
      <c r="H287" s="227" t="s">
        <v>21</v>
      </c>
      <c r="I287" s="229"/>
      <c r="J287" s="226"/>
      <c r="K287" s="226"/>
      <c r="L287" s="230"/>
      <c r="M287" s="231"/>
      <c r="N287" s="232"/>
      <c r="O287" s="232"/>
      <c r="P287" s="232"/>
      <c r="Q287" s="232"/>
      <c r="R287" s="232"/>
      <c r="S287" s="232"/>
      <c r="T287" s="233"/>
      <c r="AT287" s="234" t="s">
        <v>180</v>
      </c>
      <c r="AU287" s="234" t="s">
        <v>83</v>
      </c>
      <c r="AV287" s="15" t="s">
        <v>81</v>
      </c>
      <c r="AW287" s="15" t="s">
        <v>34</v>
      </c>
      <c r="AX287" s="15" t="s">
        <v>73</v>
      </c>
      <c r="AY287" s="234" t="s">
        <v>172</v>
      </c>
    </row>
    <row r="288" spans="1:65" s="13" customFormat="1">
      <c r="B288" s="202"/>
      <c r="C288" s="203"/>
      <c r="D288" s="204" t="s">
        <v>180</v>
      </c>
      <c r="E288" s="205" t="s">
        <v>21</v>
      </c>
      <c r="F288" s="206" t="s">
        <v>81</v>
      </c>
      <c r="G288" s="203"/>
      <c r="H288" s="207">
        <v>1</v>
      </c>
      <c r="I288" s="208"/>
      <c r="J288" s="203"/>
      <c r="K288" s="203"/>
      <c r="L288" s="209"/>
      <c r="M288" s="210"/>
      <c r="N288" s="211"/>
      <c r="O288" s="211"/>
      <c r="P288" s="211"/>
      <c r="Q288" s="211"/>
      <c r="R288" s="211"/>
      <c r="S288" s="211"/>
      <c r="T288" s="212"/>
      <c r="AT288" s="213" t="s">
        <v>180</v>
      </c>
      <c r="AU288" s="213" t="s">
        <v>83</v>
      </c>
      <c r="AV288" s="13" t="s">
        <v>83</v>
      </c>
      <c r="AW288" s="13" t="s">
        <v>34</v>
      </c>
      <c r="AX288" s="13" t="s">
        <v>73</v>
      </c>
      <c r="AY288" s="213" t="s">
        <v>172</v>
      </c>
    </row>
    <row r="289" spans="1:65" s="14" customFormat="1">
      <c r="B289" s="214"/>
      <c r="C289" s="215"/>
      <c r="D289" s="204" t="s">
        <v>180</v>
      </c>
      <c r="E289" s="216" t="s">
        <v>21</v>
      </c>
      <c r="F289" s="217" t="s">
        <v>182</v>
      </c>
      <c r="G289" s="215"/>
      <c r="H289" s="218">
        <v>1</v>
      </c>
      <c r="I289" s="219"/>
      <c r="J289" s="215"/>
      <c r="K289" s="215"/>
      <c r="L289" s="220"/>
      <c r="M289" s="221"/>
      <c r="N289" s="222"/>
      <c r="O289" s="222"/>
      <c r="P289" s="222"/>
      <c r="Q289" s="222"/>
      <c r="R289" s="222"/>
      <c r="S289" s="222"/>
      <c r="T289" s="223"/>
      <c r="AT289" s="224" t="s">
        <v>180</v>
      </c>
      <c r="AU289" s="224" t="s">
        <v>83</v>
      </c>
      <c r="AV289" s="14" t="s">
        <v>178</v>
      </c>
      <c r="AW289" s="14" t="s">
        <v>34</v>
      </c>
      <c r="AX289" s="14" t="s">
        <v>81</v>
      </c>
      <c r="AY289" s="224" t="s">
        <v>172</v>
      </c>
    </row>
    <row r="290" spans="1:65" s="2" customFormat="1" ht="16.5" customHeight="1">
      <c r="A290" s="35"/>
      <c r="B290" s="36"/>
      <c r="C290" s="235" t="s">
        <v>520</v>
      </c>
      <c r="D290" s="235" t="s">
        <v>416</v>
      </c>
      <c r="E290" s="236" t="s">
        <v>1048</v>
      </c>
      <c r="F290" s="237" t="s">
        <v>1049</v>
      </c>
      <c r="G290" s="238" t="s">
        <v>518</v>
      </c>
      <c r="H290" s="239">
        <v>1</v>
      </c>
      <c r="I290" s="240"/>
      <c r="J290" s="241">
        <f>ROUND(I290*H290,2)</f>
        <v>0</v>
      </c>
      <c r="K290" s="237" t="s">
        <v>21</v>
      </c>
      <c r="L290" s="242"/>
      <c r="M290" s="243" t="s">
        <v>21</v>
      </c>
      <c r="N290" s="244" t="s">
        <v>44</v>
      </c>
      <c r="O290" s="65"/>
      <c r="P290" s="198">
        <f>O290*H290</f>
        <v>0</v>
      </c>
      <c r="Q290" s="198">
        <v>6.9999999999999994E-5</v>
      </c>
      <c r="R290" s="198">
        <f>Q290*H290</f>
        <v>6.9999999999999994E-5</v>
      </c>
      <c r="S290" s="198">
        <v>0</v>
      </c>
      <c r="T290" s="199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0" t="s">
        <v>214</v>
      </c>
      <c r="AT290" s="200" t="s">
        <v>416</v>
      </c>
      <c r="AU290" s="200" t="s">
        <v>83</v>
      </c>
      <c r="AY290" s="18" t="s">
        <v>172</v>
      </c>
      <c r="BE290" s="201">
        <f>IF(N290="základní",J290,0)</f>
        <v>0</v>
      </c>
      <c r="BF290" s="201">
        <f>IF(N290="snížená",J290,0)</f>
        <v>0</v>
      </c>
      <c r="BG290" s="201">
        <f>IF(N290="zákl. přenesená",J290,0)</f>
        <v>0</v>
      </c>
      <c r="BH290" s="201">
        <f>IF(N290="sníž. přenesená",J290,0)</f>
        <v>0</v>
      </c>
      <c r="BI290" s="201">
        <f>IF(N290="nulová",J290,0)</f>
        <v>0</v>
      </c>
      <c r="BJ290" s="18" t="s">
        <v>81</v>
      </c>
      <c r="BK290" s="201">
        <f>ROUND(I290*H290,2)</f>
        <v>0</v>
      </c>
      <c r="BL290" s="18" t="s">
        <v>178</v>
      </c>
      <c r="BM290" s="200" t="s">
        <v>1050</v>
      </c>
    </row>
    <row r="291" spans="1:65" s="2" customFormat="1" ht="24" customHeight="1">
      <c r="A291" s="35"/>
      <c r="B291" s="36"/>
      <c r="C291" s="189" t="s">
        <v>524</v>
      </c>
      <c r="D291" s="189" t="s">
        <v>174</v>
      </c>
      <c r="E291" s="190" t="s">
        <v>978</v>
      </c>
      <c r="F291" s="191" t="s">
        <v>979</v>
      </c>
      <c r="G291" s="192" t="s">
        <v>217</v>
      </c>
      <c r="H291" s="193">
        <v>1</v>
      </c>
      <c r="I291" s="194"/>
      <c r="J291" s="195">
        <f>ROUND(I291*H291,2)</f>
        <v>0</v>
      </c>
      <c r="K291" s="191" t="s">
        <v>177</v>
      </c>
      <c r="L291" s="40"/>
      <c r="M291" s="196" t="s">
        <v>21</v>
      </c>
      <c r="N291" s="197" t="s">
        <v>44</v>
      </c>
      <c r="O291" s="65"/>
      <c r="P291" s="198">
        <f>O291*H291</f>
        <v>0</v>
      </c>
      <c r="Q291" s="198">
        <v>0</v>
      </c>
      <c r="R291" s="198">
        <f>Q291*H291</f>
        <v>0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178</v>
      </c>
      <c r="AT291" s="200" t="s">
        <v>174</v>
      </c>
      <c r="AU291" s="200" t="s">
        <v>83</v>
      </c>
      <c r="AY291" s="18" t="s">
        <v>172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81</v>
      </c>
      <c r="BK291" s="201">
        <f>ROUND(I291*H291,2)</f>
        <v>0</v>
      </c>
      <c r="BL291" s="18" t="s">
        <v>178</v>
      </c>
      <c r="BM291" s="200" t="s">
        <v>697</v>
      </c>
    </row>
    <row r="292" spans="1:65" s="15" customFormat="1">
      <c r="B292" s="225"/>
      <c r="C292" s="226"/>
      <c r="D292" s="204" t="s">
        <v>180</v>
      </c>
      <c r="E292" s="227" t="s">
        <v>21</v>
      </c>
      <c r="F292" s="228" t="s">
        <v>1028</v>
      </c>
      <c r="G292" s="226"/>
      <c r="H292" s="227" t="s">
        <v>21</v>
      </c>
      <c r="I292" s="229"/>
      <c r="J292" s="226"/>
      <c r="K292" s="226"/>
      <c r="L292" s="230"/>
      <c r="M292" s="231"/>
      <c r="N292" s="232"/>
      <c r="O292" s="232"/>
      <c r="P292" s="232"/>
      <c r="Q292" s="232"/>
      <c r="R292" s="232"/>
      <c r="S292" s="232"/>
      <c r="T292" s="233"/>
      <c r="AT292" s="234" t="s">
        <v>180</v>
      </c>
      <c r="AU292" s="234" t="s">
        <v>83</v>
      </c>
      <c r="AV292" s="15" t="s">
        <v>81</v>
      </c>
      <c r="AW292" s="15" t="s">
        <v>34</v>
      </c>
      <c r="AX292" s="15" t="s">
        <v>73</v>
      </c>
      <c r="AY292" s="234" t="s">
        <v>172</v>
      </c>
    </row>
    <row r="293" spans="1:65" s="13" customFormat="1">
      <c r="B293" s="202"/>
      <c r="C293" s="203"/>
      <c r="D293" s="204" t="s">
        <v>180</v>
      </c>
      <c r="E293" s="205" t="s">
        <v>21</v>
      </c>
      <c r="F293" s="206" t="s">
        <v>81</v>
      </c>
      <c r="G293" s="203"/>
      <c r="H293" s="207">
        <v>1</v>
      </c>
      <c r="I293" s="208"/>
      <c r="J293" s="203"/>
      <c r="K293" s="203"/>
      <c r="L293" s="209"/>
      <c r="M293" s="210"/>
      <c r="N293" s="211"/>
      <c r="O293" s="211"/>
      <c r="P293" s="211"/>
      <c r="Q293" s="211"/>
      <c r="R293" s="211"/>
      <c r="S293" s="211"/>
      <c r="T293" s="212"/>
      <c r="AT293" s="213" t="s">
        <v>180</v>
      </c>
      <c r="AU293" s="213" t="s">
        <v>83</v>
      </c>
      <c r="AV293" s="13" t="s">
        <v>83</v>
      </c>
      <c r="AW293" s="13" t="s">
        <v>34</v>
      </c>
      <c r="AX293" s="13" t="s">
        <v>73</v>
      </c>
      <c r="AY293" s="213" t="s">
        <v>172</v>
      </c>
    </row>
    <row r="294" spans="1:65" s="14" customFormat="1">
      <c r="B294" s="214"/>
      <c r="C294" s="215"/>
      <c r="D294" s="204" t="s">
        <v>180</v>
      </c>
      <c r="E294" s="216" t="s">
        <v>21</v>
      </c>
      <c r="F294" s="217" t="s">
        <v>182</v>
      </c>
      <c r="G294" s="215"/>
      <c r="H294" s="218">
        <v>1</v>
      </c>
      <c r="I294" s="219"/>
      <c r="J294" s="215"/>
      <c r="K294" s="215"/>
      <c r="L294" s="220"/>
      <c r="M294" s="221"/>
      <c r="N294" s="222"/>
      <c r="O294" s="222"/>
      <c r="P294" s="222"/>
      <c r="Q294" s="222"/>
      <c r="R294" s="222"/>
      <c r="S294" s="222"/>
      <c r="T294" s="223"/>
      <c r="AT294" s="224" t="s">
        <v>180</v>
      </c>
      <c r="AU294" s="224" t="s">
        <v>83</v>
      </c>
      <c r="AV294" s="14" t="s">
        <v>178</v>
      </c>
      <c r="AW294" s="14" t="s">
        <v>34</v>
      </c>
      <c r="AX294" s="14" t="s">
        <v>81</v>
      </c>
      <c r="AY294" s="224" t="s">
        <v>172</v>
      </c>
    </row>
    <row r="295" spans="1:65" s="2" customFormat="1" ht="16.5" customHeight="1">
      <c r="A295" s="35"/>
      <c r="B295" s="36"/>
      <c r="C295" s="235" t="s">
        <v>528</v>
      </c>
      <c r="D295" s="235" t="s">
        <v>416</v>
      </c>
      <c r="E295" s="236" t="s">
        <v>980</v>
      </c>
      <c r="F295" s="237" t="s">
        <v>981</v>
      </c>
      <c r="G295" s="238" t="s">
        <v>518</v>
      </c>
      <c r="H295" s="239">
        <v>1</v>
      </c>
      <c r="I295" s="240"/>
      <c r="J295" s="241">
        <f>ROUND(I295*H295,2)</f>
        <v>0</v>
      </c>
      <c r="K295" s="237" t="s">
        <v>21</v>
      </c>
      <c r="L295" s="242"/>
      <c r="M295" s="243" t="s">
        <v>21</v>
      </c>
      <c r="N295" s="244" t="s">
        <v>44</v>
      </c>
      <c r="O295" s="65"/>
      <c r="P295" s="198">
        <f>O295*H295</f>
        <v>0</v>
      </c>
      <c r="Q295" s="198">
        <v>6.9999999999999994E-5</v>
      </c>
      <c r="R295" s="198">
        <f>Q295*H295</f>
        <v>6.9999999999999994E-5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214</v>
      </c>
      <c r="AT295" s="200" t="s">
        <v>416</v>
      </c>
      <c r="AU295" s="200" t="s">
        <v>83</v>
      </c>
      <c r="AY295" s="18" t="s">
        <v>172</v>
      </c>
      <c r="BE295" s="201">
        <f>IF(N295="základní",J295,0)</f>
        <v>0</v>
      </c>
      <c r="BF295" s="201">
        <f>IF(N295="snížená",J295,0)</f>
        <v>0</v>
      </c>
      <c r="BG295" s="201">
        <f>IF(N295="zákl. přenesená",J295,0)</f>
        <v>0</v>
      </c>
      <c r="BH295" s="201">
        <f>IF(N295="sníž. přenesená",J295,0)</f>
        <v>0</v>
      </c>
      <c r="BI295" s="201">
        <f>IF(N295="nulová",J295,0)</f>
        <v>0</v>
      </c>
      <c r="BJ295" s="18" t="s">
        <v>81</v>
      </c>
      <c r="BK295" s="201">
        <f>ROUND(I295*H295,2)</f>
        <v>0</v>
      </c>
      <c r="BL295" s="18" t="s">
        <v>178</v>
      </c>
      <c r="BM295" s="200" t="s">
        <v>1051</v>
      </c>
    </row>
    <row r="296" spans="1:65" s="2" customFormat="1" ht="24" customHeight="1">
      <c r="A296" s="35"/>
      <c r="B296" s="36"/>
      <c r="C296" s="189" t="s">
        <v>532</v>
      </c>
      <c r="D296" s="189" t="s">
        <v>174</v>
      </c>
      <c r="E296" s="190" t="s">
        <v>661</v>
      </c>
      <c r="F296" s="191" t="s">
        <v>662</v>
      </c>
      <c r="G296" s="192" t="s">
        <v>217</v>
      </c>
      <c r="H296" s="193">
        <v>27</v>
      </c>
      <c r="I296" s="194"/>
      <c r="J296" s="195">
        <f>ROUND(I296*H296,2)</f>
        <v>0</v>
      </c>
      <c r="K296" s="191" t="s">
        <v>177</v>
      </c>
      <c r="L296" s="40"/>
      <c r="M296" s="196" t="s">
        <v>21</v>
      </c>
      <c r="N296" s="197" t="s">
        <v>44</v>
      </c>
      <c r="O296" s="65"/>
      <c r="P296" s="198">
        <f>O296*H296</f>
        <v>0</v>
      </c>
      <c r="Q296" s="198">
        <v>0</v>
      </c>
      <c r="R296" s="198">
        <f>Q296*H296</f>
        <v>0</v>
      </c>
      <c r="S296" s="198">
        <v>0</v>
      </c>
      <c r="T296" s="199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0" t="s">
        <v>178</v>
      </c>
      <c r="AT296" s="200" t="s">
        <v>174</v>
      </c>
      <c r="AU296" s="200" t="s">
        <v>83</v>
      </c>
      <c r="AY296" s="18" t="s">
        <v>172</v>
      </c>
      <c r="BE296" s="201">
        <f>IF(N296="základní",J296,0)</f>
        <v>0</v>
      </c>
      <c r="BF296" s="201">
        <f>IF(N296="snížená",J296,0)</f>
        <v>0</v>
      </c>
      <c r="BG296" s="201">
        <f>IF(N296="zákl. přenesená",J296,0)</f>
        <v>0</v>
      </c>
      <c r="BH296" s="201">
        <f>IF(N296="sníž. přenesená",J296,0)</f>
        <v>0</v>
      </c>
      <c r="BI296" s="201">
        <f>IF(N296="nulová",J296,0)</f>
        <v>0</v>
      </c>
      <c r="BJ296" s="18" t="s">
        <v>81</v>
      </c>
      <c r="BK296" s="201">
        <f>ROUND(I296*H296,2)</f>
        <v>0</v>
      </c>
      <c r="BL296" s="18" t="s">
        <v>178</v>
      </c>
      <c r="BM296" s="200" t="s">
        <v>663</v>
      </c>
    </row>
    <row r="297" spans="1:65" s="15" customFormat="1">
      <c r="B297" s="225"/>
      <c r="C297" s="226"/>
      <c r="D297" s="204" t="s">
        <v>180</v>
      </c>
      <c r="E297" s="227" t="s">
        <v>21</v>
      </c>
      <c r="F297" s="228" t="s">
        <v>1028</v>
      </c>
      <c r="G297" s="226"/>
      <c r="H297" s="227" t="s">
        <v>21</v>
      </c>
      <c r="I297" s="229"/>
      <c r="J297" s="226"/>
      <c r="K297" s="226"/>
      <c r="L297" s="230"/>
      <c r="M297" s="231"/>
      <c r="N297" s="232"/>
      <c r="O297" s="232"/>
      <c r="P297" s="232"/>
      <c r="Q297" s="232"/>
      <c r="R297" s="232"/>
      <c r="S297" s="232"/>
      <c r="T297" s="233"/>
      <c r="AT297" s="234" t="s">
        <v>180</v>
      </c>
      <c r="AU297" s="234" t="s">
        <v>83</v>
      </c>
      <c r="AV297" s="15" t="s">
        <v>81</v>
      </c>
      <c r="AW297" s="15" t="s">
        <v>34</v>
      </c>
      <c r="AX297" s="15" t="s">
        <v>73</v>
      </c>
      <c r="AY297" s="234" t="s">
        <v>172</v>
      </c>
    </row>
    <row r="298" spans="1:65" s="13" customFormat="1">
      <c r="B298" s="202"/>
      <c r="C298" s="203"/>
      <c r="D298" s="204" t="s">
        <v>180</v>
      </c>
      <c r="E298" s="205" t="s">
        <v>21</v>
      </c>
      <c r="F298" s="206" t="s">
        <v>1052</v>
      </c>
      <c r="G298" s="203"/>
      <c r="H298" s="207">
        <v>27</v>
      </c>
      <c r="I298" s="208"/>
      <c r="J298" s="203"/>
      <c r="K298" s="203"/>
      <c r="L298" s="209"/>
      <c r="M298" s="210"/>
      <c r="N298" s="211"/>
      <c r="O298" s="211"/>
      <c r="P298" s="211"/>
      <c r="Q298" s="211"/>
      <c r="R298" s="211"/>
      <c r="S298" s="211"/>
      <c r="T298" s="212"/>
      <c r="AT298" s="213" t="s">
        <v>180</v>
      </c>
      <c r="AU298" s="213" t="s">
        <v>83</v>
      </c>
      <c r="AV298" s="13" t="s">
        <v>83</v>
      </c>
      <c r="AW298" s="13" t="s">
        <v>34</v>
      </c>
      <c r="AX298" s="13" t="s">
        <v>73</v>
      </c>
      <c r="AY298" s="213" t="s">
        <v>172</v>
      </c>
    </row>
    <row r="299" spans="1:65" s="14" customFormat="1">
      <c r="B299" s="214"/>
      <c r="C299" s="215"/>
      <c r="D299" s="204" t="s">
        <v>180</v>
      </c>
      <c r="E299" s="216" t="s">
        <v>21</v>
      </c>
      <c r="F299" s="217" t="s">
        <v>182</v>
      </c>
      <c r="G299" s="215"/>
      <c r="H299" s="218">
        <v>27</v>
      </c>
      <c r="I299" s="219"/>
      <c r="J299" s="215"/>
      <c r="K299" s="215"/>
      <c r="L299" s="220"/>
      <c r="M299" s="221"/>
      <c r="N299" s="222"/>
      <c r="O299" s="222"/>
      <c r="P299" s="222"/>
      <c r="Q299" s="222"/>
      <c r="R299" s="222"/>
      <c r="S299" s="222"/>
      <c r="T299" s="223"/>
      <c r="AT299" s="224" t="s">
        <v>180</v>
      </c>
      <c r="AU299" s="224" t="s">
        <v>83</v>
      </c>
      <c r="AV299" s="14" t="s">
        <v>178</v>
      </c>
      <c r="AW299" s="14" t="s">
        <v>34</v>
      </c>
      <c r="AX299" s="14" t="s">
        <v>81</v>
      </c>
      <c r="AY299" s="224" t="s">
        <v>172</v>
      </c>
    </row>
    <row r="300" spans="1:65" s="2" customFormat="1" ht="16.5" customHeight="1">
      <c r="A300" s="35"/>
      <c r="B300" s="36"/>
      <c r="C300" s="235" t="s">
        <v>536</v>
      </c>
      <c r="D300" s="235" t="s">
        <v>416</v>
      </c>
      <c r="E300" s="236" t="s">
        <v>666</v>
      </c>
      <c r="F300" s="237" t="s">
        <v>667</v>
      </c>
      <c r="G300" s="238" t="s">
        <v>518</v>
      </c>
      <c r="H300" s="239">
        <v>19</v>
      </c>
      <c r="I300" s="240"/>
      <c r="J300" s="241">
        <f>ROUND(I300*H300,2)</f>
        <v>0</v>
      </c>
      <c r="K300" s="237" t="s">
        <v>21</v>
      </c>
      <c r="L300" s="242"/>
      <c r="M300" s="243" t="s">
        <v>21</v>
      </c>
      <c r="N300" s="244" t="s">
        <v>44</v>
      </c>
      <c r="O300" s="65"/>
      <c r="P300" s="198">
        <f>O300*H300</f>
        <v>0</v>
      </c>
      <c r="Q300" s="198">
        <v>2.3000000000000001E-4</v>
      </c>
      <c r="R300" s="198">
        <f>Q300*H300</f>
        <v>4.3699999999999998E-3</v>
      </c>
      <c r="S300" s="198">
        <v>0</v>
      </c>
      <c r="T300" s="19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0" t="s">
        <v>214</v>
      </c>
      <c r="AT300" s="200" t="s">
        <v>416</v>
      </c>
      <c r="AU300" s="200" t="s">
        <v>83</v>
      </c>
      <c r="AY300" s="18" t="s">
        <v>172</v>
      </c>
      <c r="BE300" s="201">
        <f>IF(N300="základní",J300,0)</f>
        <v>0</v>
      </c>
      <c r="BF300" s="201">
        <f>IF(N300="snížená",J300,0)</f>
        <v>0</v>
      </c>
      <c r="BG300" s="201">
        <f>IF(N300="zákl. přenesená",J300,0)</f>
        <v>0</v>
      </c>
      <c r="BH300" s="201">
        <f>IF(N300="sníž. přenesená",J300,0)</f>
        <v>0</v>
      </c>
      <c r="BI300" s="201">
        <f>IF(N300="nulová",J300,0)</f>
        <v>0</v>
      </c>
      <c r="BJ300" s="18" t="s">
        <v>81</v>
      </c>
      <c r="BK300" s="201">
        <f>ROUND(I300*H300,2)</f>
        <v>0</v>
      </c>
      <c r="BL300" s="18" t="s">
        <v>178</v>
      </c>
      <c r="BM300" s="200" t="s">
        <v>668</v>
      </c>
    </row>
    <row r="301" spans="1:65" s="2" customFormat="1" ht="16.5" customHeight="1">
      <c r="A301" s="35"/>
      <c r="B301" s="36"/>
      <c r="C301" s="235" t="s">
        <v>540</v>
      </c>
      <c r="D301" s="235" t="s">
        <v>416</v>
      </c>
      <c r="E301" s="236" t="s">
        <v>670</v>
      </c>
      <c r="F301" s="237" t="s">
        <v>671</v>
      </c>
      <c r="G301" s="238" t="s">
        <v>518</v>
      </c>
      <c r="H301" s="239">
        <v>8</v>
      </c>
      <c r="I301" s="240"/>
      <c r="J301" s="241">
        <f>ROUND(I301*H301,2)</f>
        <v>0</v>
      </c>
      <c r="K301" s="237" t="s">
        <v>21</v>
      </c>
      <c r="L301" s="242"/>
      <c r="M301" s="243" t="s">
        <v>21</v>
      </c>
      <c r="N301" s="244" t="s">
        <v>44</v>
      </c>
      <c r="O301" s="65"/>
      <c r="P301" s="198">
        <f>O301*H301</f>
        <v>0</v>
      </c>
      <c r="Q301" s="198">
        <v>2.1000000000000001E-4</v>
      </c>
      <c r="R301" s="198">
        <f>Q301*H301</f>
        <v>1.6800000000000001E-3</v>
      </c>
      <c r="S301" s="198">
        <v>0</v>
      </c>
      <c r="T301" s="199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0" t="s">
        <v>214</v>
      </c>
      <c r="AT301" s="200" t="s">
        <v>416</v>
      </c>
      <c r="AU301" s="200" t="s">
        <v>83</v>
      </c>
      <c r="AY301" s="18" t="s">
        <v>172</v>
      </c>
      <c r="BE301" s="201">
        <f>IF(N301="základní",J301,0)</f>
        <v>0</v>
      </c>
      <c r="BF301" s="201">
        <f>IF(N301="snížená",J301,0)</f>
        <v>0</v>
      </c>
      <c r="BG301" s="201">
        <f>IF(N301="zákl. přenesená",J301,0)</f>
        <v>0</v>
      </c>
      <c r="BH301" s="201">
        <f>IF(N301="sníž. přenesená",J301,0)</f>
        <v>0</v>
      </c>
      <c r="BI301" s="201">
        <f>IF(N301="nulová",J301,0)</f>
        <v>0</v>
      </c>
      <c r="BJ301" s="18" t="s">
        <v>81</v>
      </c>
      <c r="BK301" s="201">
        <f>ROUND(I301*H301,2)</f>
        <v>0</v>
      </c>
      <c r="BL301" s="18" t="s">
        <v>178</v>
      </c>
      <c r="BM301" s="200" t="s">
        <v>672</v>
      </c>
    </row>
    <row r="302" spans="1:65" s="2" customFormat="1" ht="24" customHeight="1">
      <c r="A302" s="35"/>
      <c r="B302" s="36"/>
      <c r="C302" s="189" t="s">
        <v>544</v>
      </c>
      <c r="D302" s="189" t="s">
        <v>174</v>
      </c>
      <c r="E302" s="190" t="s">
        <v>674</v>
      </c>
      <c r="F302" s="191" t="s">
        <v>675</v>
      </c>
      <c r="G302" s="192" t="s">
        <v>217</v>
      </c>
      <c r="H302" s="193">
        <v>7</v>
      </c>
      <c r="I302" s="194"/>
      <c r="J302" s="195">
        <f>ROUND(I302*H302,2)</f>
        <v>0</v>
      </c>
      <c r="K302" s="191" t="s">
        <v>177</v>
      </c>
      <c r="L302" s="40"/>
      <c r="M302" s="196" t="s">
        <v>21</v>
      </c>
      <c r="N302" s="197" t="s">
        <v>44</v>
      </c>
      <c r="O302" s="65"/>
      <c r="P302" s="198">
        <f>O302*H302</f>
        <v>0</v>
      </c>
      <c r="Q302" s="198">
        <v>0</v>
      </c>
      <c r="R302" s="198">
        <f>Q302*H302</f>
        <v>0</v>
      </c>
      <c r="S302" s="198">
        <v>0</v>
      </c>
      <c r="T302" s="19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0" t="s">
        <v>178</v>
      </c>
      <c r="AT302" s="200" t="s">
        <v>174</v>
      </c>
      <c r="AU302" s="200" t="s">
        <v>83</v>
      </c>
      <c r="AY302" s="18" t="s">
        <v>172</v>
      </c>
      <c r="BE302" s="201">
        <f>IF(N302="základní",J302,0)</f>
        <v>0</v>
      </c>
      <c r="BF302" s="201">
        <f>IF(N302="snížená",J302,0)</f>
        <v>0</v>
      </c>
      <c r="BG302" s="201">
        <f>IF(N302="zákl. přenesená",J302,0)</f>
        <v>0</v>
      </c>
      <c r="BH302" s="201">
        <f>IF(N302="sníž. přenesená",J302,0)</f>
        <v>0</v>
      </c>
      <c r="BI302" s="201">
        <f>IF(N302="nulová",J302,0)</f>
        <v>0</v>
      </c>
      <c r="BJ302" s="18" t="s">
        <v>81</v>
      </c>
      <c r="BK302" s="201">
        <f>ROUND(I302*H302,2)</f>
        <v>0</v>
      </c>
      <c r="BL302" s="18" t="s">
        <v>178</v>
      </c>
      <c r="BM302" s="200" t="s">
        <v>676</v>
      </c>
    </row>
    <row r="303" spans="1:65" s="15" customFormat="1">
      <c r="B303" s="225"/>
      <c r="C303" s="226"/>
      <c r="D303" s="204" t="s">
        <v>180</v>
      </c>
      <c r="E303" s="227" t="s">
        <v>21</v>
      </c>
      <c r="F303" s="228" t="s">
        <v>1028</v>
      </c>
      <c r="G303" s="226"/>
      <c r="H303" s="227" t="s">
        <v>21</v>
      </c>
      <c r="I303" s="229"/>
      <c r="J303" s="226"/>
      <c r="K303" s="226"/>
      <c r="L303" s="230"/>
      <c r="M303" s="231"/>
      <c r="N303" s="232"/>
      <c r="O303" s="232"/>
      <c r="P303" s="232"/>
      <c r="Q303" s="232"/>
      <c r="R303" s="232"/>
      <c r="S303" s="232"/>
      <c r="T303" s="233"/>
      <c r="AT303" s="234" t="s">
        <v>180</v>
      </c>
      <c r="AU303" s="234" t="s">
        <v>83</v>
      </c>
      <c r="AV303" s="15" t="s">
        <v>81</v>
      </c>
      <c r="AW303" s="15" t="s">
        <v>34</v>
      </c>
      <c r="AX303" s="15" t="s">
        <v>73</v>
      </c>
      <c r="AY303" s="234" t="s">
        <v>172</v>
      </c>
    </row>
    <row r="304" spans="1:65" s="13" customFormat="1">
      <c r="B304" s="202"/>
      <c r="C304" s="203"/>
      <c r="D304" s="204" t="s">
        <v>180</v>
      </c>
      <c r="E304" s="205" t="s">
        <v>21</v>
      </c>
      <c r="F304" s="206" t="s">
        <v>1053</v>
      </c>
      <c r="G304" s="203"/>
      <c r="H304" s="207">
        <v>7</v>
      </c>
      <c r="I304" s="208"/>
      <c r="J304" s="203"/>
      <c r="K304" s="203"/>
      <c r="L304" s="209"/>
      <c r="M304" s="210"/>
      <c r="N304" s="211"/>
      <c r="O304" s="211"/>
      <c r="P304" s="211"/>
      <c r="Q304" s="211"/>
      <c r="R304" s="211"/>
      <c r="S304" s="211"/>
      <c r="T304" s="212"/>
      <c r="AT304" s="213" t="s">
        <v>180</v>
      </c>
      <c r="AU304" s="213" t="s">
        <v>83</v>
      </c>
      <c r="AV304" s="13" t="s">
        <v>83</v>
      </c>
      <c r="AW304" s="13" t="s">
        <v>34</v>
      </c>
      <c r="AX304" s="13" t="s">
        <v>73</v>
      </c>
      <c r="AY304" s="213" t="s">
        <v>172</v>
      </c>
    </row>
    <row r="305" spans="1:65" s="14" customFormat="1">
      <c r="B305" s="214"/>
      <c r="C305" s="215"/>
      <c r="D305" s="204" t="s">
        <v>180</v>
      </c>
      <c r="E305" s="216" t="s">
        <v>21</v>
      </c>
      <c r="F305" s="217" t="s">
        <v>182</v>
      </c>
      <c r="G305" s="215"/>
      <c r="H305" s="218">
        <v>7</v>
      </c>
      <c r="I305" s="219"/>
      <c r="J305" s="215"/>
      <c r="K305" s="215"/>
      <c r="L305" s="220"/>
      <c r="M305" s="221"/>
      <c r="N305" s="222"/>
      <c r="O305" s="222"/>
      <c r="P305" s="222"/>
      <c r="Q305" s="222"/>
      <c r="R305" s="222"/>
      <c r="S305" s="222"/>
      <c r="T305" s="223"/>
      <c r="AT305" s="224" t="s">
        <v>180</v>
      </c>
      <c r="AU305" s="224" t="s">
        <v>83</v>
      </c>
      <c r="AV305" s="14" t="s">
        <v>178</v>
      </c>
      <c r="AW305" s="14" t="s">
        <v>34</v>
      </c>
      <c r="AX305" s="14" t="s">
        <v>81</v>
      </c>
      <c r="AY305" s="224" t="s">
        <v>172</v>
      </c>
    </row>
    <row r="306" spans="1:65" s="2" customFormat="1" ht="16.5" customHeight="1">
      <c r="A306" s="35"/>
      <c r="B306" s="36"/>
      <c r="C306" s="235" t="s">
        <v>548</v>
      </c>
      <c r="D306" s="235" t="s">
        <v>416</v>
      </c>
      <c r="E306" s="236" t="s">
        <v>687</v>
      </c>
      <c r="F306" s="237" t="s">
        <v>688</v>
      </c>
      <c r="G306" s="238" t="s">
        <v>518</v>
      </c>
      <c r="H306" s="239">
        <v>2</v>
      </c>
      <c r="I306" s="240"/>
      <c r="J306" s="241">
        <f>ROUND(I306*H306,2)</f>
        <v>0</v>
      </c>
      <c r="K306" s="237" t="s">
        <v>21</v>
      </c>
      <c r="L306" s="242"/>
      <c r="M306" s="243" t="s">
        <v>21</v>
      </c>
      <c r="N306" s="244" t="s">
        <v>44</v>
      </c>
      <c r="O306" s="65"/>
      <c r="P306" s="198">
        <f>O306*H306</f>
        <v>0</v>
      </c>
      <c r="Q306" s="198">
        <v>0</v>
      </c>
      <c r="R306" s="198">
        <f>Q306*H306</f>
        <v>0</v>
      </c>
      <c r="S306" s="198">
        <v>0</v>
      </c>
      <c r="T306" s="19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214</v>
      </c>
      <c r="AT306" s="200" t="s">
        <v>416</v>
      </c>
      <c r="AU306" s="200" t="s">
        <v>83</v>
      </c>
      <c r="AY306" s="18" t="s">
        <v>172</v>
      </c>
      <c r="BE306" s="201">
        <f>IF(N306="základní",J306,0)</f>
        <v>0</v>
      </c>
      <c r="BF306" s="201">
        <f>IF(N306="snížená",J306,0)</f>
        <v>0</v>
      </c>
      <c r="BG306" s="201">
        <f>IF(N306="zákl. přenesená",J306,0)</f>
        <v>0</v>
      </c>
      <c r="BH306" s="201">
        <f>IF(N306="sníž. přenesená",J306,0)</f>
        <v>0</v>
      </c>
      <c r="BI306" s="201">
        <f>IF(N306="nulová",J306,0)</f>
        <v>0</v>
      </c>
      <c r="BJ306" s="18" t="s">
        <v>81</v>
      </c>
      <c r="BK306" s="201">
        <f>ROUND(I306*H306,2)</f>
        <v>0</v>
      </c>
      <c r="BL306" s="18" t="s">
        <v>178</v>
      </c>
      <c r="BM306" s="200" t="s">
        <v>689</v>
      </c>
    </row>
    <row r="307" spans="1:65" s="2" customFormat="1" ht="16.5" customHeight="1">
      <c r="A307" s="35"/>
      <c r="B307" s="36"/>
      <c r="C307" s="235" t="s">
        <v>552</v>
      </c>
      <c r="D307" s="235" t="s">
        <v>416</v>
      </c>
      <c r="E307" s="236" t="s">
        <v>679</v>
      </c>
      <c r="F307" s="237" t="s">
        <v>680</v>
      </c>
      <c r="G307" s="238" t="s">
        <v>518</v>
      </c>
      <c r="H307" s="239">
        <v>1</v>
      </c>
      <c r="I307" s="240"/>
      <c r="J307" s="241">
        <f>ROUND(I307*H307,2)</f>
        <v>0</v>
      </c>
      <c r="K307" s="237" t="s">
        <v>21</v>
      </c>
      <c r="L307" s="242"/>
      <c r="M307" s="243" t="s">
        <v>21</v>
      </c>
      <c r="N307" s="244" t="s">
        <v>44</v>
      </c>
      <c r="O307" s="65"/>
      <c r="P307" s="198">
        <f>O307*H307</f>
        <v>0</v>
      </c>
      <c r="Q307" s="198">
        <v>2.5999999999999998E-4</v>
      </c>
      <c r="R307" s="198">
        <f>Q307*H307</f>
        <v>2.5999999999999998E-4</v>
      </c>
      <c r="S307" s="198">
        <v>0</v>
      </c>
      <c r="T307" s="199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0" t="s">
        <v>214</v>
      </c>
      <c r="AT307" s="200" t="s">
        <v>416</v>
      </c>
      <c r="AU307" s="200" t="s">
        <v>83</v>
      </c>
      <c r="AY307" s="18" t="s">
        <v>172</v>
      </c>
      <c r="BE307" s="201">
        <f>IF(N307="základní",J307,0)</f>
        <v>0</v>
      </c>
      <c r="BF307" s="201">
        <f>IF(N307="snížená",J307,0)</f>
        <v>0</v>
      </c>
      <c r="BG307" s="201">
        <f>IF(N307="zákl. přenesená",J307,0)</f>
        <v>0</v>
      </c>
      <c r="BH307" s="201">
        <f>IF(N307="sníž. přenesená",J307,0)</f>
        <v>0</v>
      </c>
      <c r="BI307" s="201">
        <f>IF(N307="nulová",J307,0)</f>
        <v>0</v>
      </c>
      <c r="BJ307" s="18" t="s">
        <v>81</v>
      </c>
      <c r="BK307" s="201">
        <f>ROUND(I307*H307,2)</f>
        <v>0</v>
      </c>
      <c r="BL307" s="18" t="s">
        <v>178</v>
      </c>
      <c r="BM307" s="200" t="s">
        <v>1054</v>
      </c>
    </row>
    <row r="308" spans="1:65" s="2" customFormat="1" ht="16.5" customHeight="1">
      <c r="A308" s="35"/>
      <c r="B308" s="36"/>
      <c r="C308" s="235" t="s">
        <v>556</v>
      </c>
      <c r="D308" s="235" t="s">
        <v>416</v>
      </c>
      <c r="E308" s="236" t="s">
        <v>683</v>
      </c>
      <c r="F308" s="237" t="s">
        <v>1055</v>
      </c>
      <c r="G308" s="238" t="s">
        <v>518</v>
      </c>
      <c r="H308" s="239">
        <v>4</v>
      </c>
      <c r="I308" s="240"/>
      <c r="J308" s="241">
        <f>ROUND(I308*H308,2)</f>
        <v>0</v>
      </c>
      <c r="K308" s="237" t="s">
        <v>21</v>
      </c>
      <c r="L308" s="242"/>
      <c r="M308" s="243" t="s">
        <v>21</v>
      </c>
      <c r="N308" s="244" t="s">
        <v>44</v>
      </c>
      <c r="O308" s="65"/>
      <c r="P308" s="198">
        <f>O308*H308</f>
        <v>0</v>
      </c>
      <c r="Q308" s="198">
        <v>0</v>
      </c>
      <c r="R308" s="198">
        <f>Q308*H308</f>
        <v>0</v>
      </c>
      <c r="S308" s="198">
        <v>0</v>
      </c>
      <c r="T308" s="19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214</v>
      </c>
      <c r="AT308" s="200" t="s">
        <v>416</v>
      </c>
      <c r="AU308" s="200" t="s">
        <v>83</v>
      </c>
      <c r="AY308" s="18" t="s">
        <v>172</v>
      </c>
      <c r="BE308" s="201">
        <f>IF(N308="základní",J308,0)</f>
        <v>0</v>
      </c>
      <c r="BF308" s="201">
        <f>IF(N308="snížená",J308,0)</f>
        <v>0</v>
      </c>
      <c r="BG308" s="201">
        <f>IF(N308="zákl. přenesená",J308,0)</f>
        <v>0</v>
      </c>
      <c r="BH308" s="201">
        <f>IF(N308="sníž. přenesená",J308,0)</f>
        <v>0</v>
      </c>
      <c r="BI308" s="201">
        <f>IF(N308="nulová",J308,0)</f>
        <v>0</v>
      </c>
      <c r="BJ308" s="18" t="s">
        <v>81</v>
      </c>
      <c r="BK308" s="201">
        <f>ROUND(I308*H308,2)</f>
        <v>0</v>
      </c>
      <c r="BL308" s="18" t="s">
        <v>178</v>
      </c>
      <c r="BM308" s="200" t="s">
        <v>693</v>
      </c>
    </row>
    <row r="309" spans="1:65" s="2" customFormat="1" ht="24" customHeight="1">
      <c r="A309" s="35"/>
      <c r="B309" s="36"/>
      <c r="C309" s="189" t="s">
        <v>561</v>
      </c>
      <c r="D309" s="189" t="s">
        <v>174</v>
      </c>
      <c r="E309" s="190" t="s">
        <v>703</v>
      </c>
      <c r="F309" s="191" t="s">
        <v>704</v>
      </c>
      <c r="G309" s="192" t="s">
        <v>217</v>
      </c>
      <c r="H309" s="193">
        <v>7</v>
      </c>
      <c r="I309" s="194"/>
      <c r="J309" s="195">
        <f>ROUND(I309*H309,2)</f>
        <v>0</v>
      </c>
      <c r="K309" s="191" t="s">
        <v>177</v>
      </c>
      <c r="L309" s="40"/>
      <c r="M309" s="196" t="s">
        <v>21</v>
      </c>
      <c r="N309" s="197" t="s">
        <v>44</v>
      </c>
      <c r="O309" s="65"/>
      <c r="P309" s="198">
        <f>O309*H309</f>
        <v>0</v>
      </c>
      <c r="Q309" s="198">
        <v>0</v>
      </c>
      <c r="R309" s="198">
        <f>Q309*H309</f>
        <v>0</v>
      </c>
      <c r="S309" s="198">
        <v>0</v>
      </c>
      <c r="T309" s="19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0" t="s">
        <v>178</v>
      </c>
      <c r="AT309" s="200" t="s">
        <v>174</v>
      </c>
      <c r="AU309" s="200" t="s">
        <v>83</v>
      </c>
      <c r="AY309" s="18" t="s">
        <v>172</v>
      </c>
      <c r="BE309" s="201">
        <f>IF(N309="základní",J309,0)</f>
        <v>0</v>
      </c>
      <c r="BF309" s="201">
        <f>IF(N309="snížená",J309,0)</f>
        <v>0</v>
      </c>
      <c r="BG309" s="201">
        <f>IF(N309="zákl. přenesená",J309,0)</f>
        <v>0</v>
      </c>
      <c r="BH309" s="201">
        <f>IF(N309="sníž. přenesená",J309,0)</f>
        <v>0</v>
      </c>
      <c r="BI309" s="201">
        <f>IF(N309="nulová",J309,0)</f>
        <v>0</v>
      </c>
      <c r="BJ309" s="18" t="s">
        <v>81</v>
      </c>
      <c r="BK309" s="201">
        <f>ROUND(I309*H309,2)</f>
        <v>0</v>
      </c>
      <c r="BL309" s="18" t="s">
        <v>178</v>
      </c>
      <c r="BM309" s="200" t="s">
        <v>705</v>
      </c>
    </row>
    <row r="310" spans="1:65" s="15" customFormat="1">
      <c r="B310" s="225"/>
      <c r="C310" s="226"/>
      <c r="D310" s="204" t="s">
        <v>180</v>
      </c>
      <c r="E310" s="227" t="s">
        <v>21</v>
      </c>
      <c r="F310" s="228" t="s">
        <v>1028</v>
      </c>
      <c r="G310" s="226"/>
      <c r="H310" s="227" t="s">
        <v>21</v>
      </c>
      <c r="I310" s="229"/>
      <c r="J310" s="226"/>
      <c r="K310" s="226"/>
      <c r="L310" s="230"/>
      <c r="M310" s="231"/>
      <c r="N310" s="232"/>
      <c r="O310" s="232"/>
      <c r="P310" s="232"/>
      <c r="Q310" s="232"/>
      <c r="R310" s="232"/>
      <c r="S310" s="232"/>
      <c r="T310" s="233"/>
      <c r="AT310" s="234" t="s">
        <v>180</v>
      </c>
      <c r="AU310" s="234" t="s">
        <v>83</v>
      </c>
      <c r="AV310" s="15" t="s">
        <v>81</v>
      </c>
      <c r="AW310" s="15" t="s">
        <v>34</v>
      </c>
      <c r="AX310" s="15" t="s">
        <v>73</v>
      </c>
      <c r="AY310" s="234" t="s">
        <v>172</v>
      </c>
    </row>
    <row r="311" spans="1:65" s="13" customFormat="1">
      <c r="B311" s="202"/>
      <c r="C311" s="203"/>
      <c r="D311" s="204" t="s">
        <v>180</v>
      </c>
      <c r="E311" s="205" t="s">
        <v>21</v>
      </c>
      <c r="F311" s="206" t="s">
        <v>209</v>
      </c>
      <c r="G311" s="203"/>
      <c r="H311" s="207">
        <v>7</v>
      </c>
      <c r="I311" s="208"/>
      <c r="J311" s="203"/>
      <c r="K311" s="203"/>
      <c r="L311" s="209"/>
      <c r="M311" s="210"/>
      <c r="N311" s="211"/>
      <c r="O311" s="211"/>
      <c r="P311" s="211"/>
      <c r="Q311" s="211"/>
      <c r="R311" s="211"/>
      <c r="S311" s="211"/>
      <c r="T311" s="212"/>
      <c r="AT311" s="213" t="s">
        <v>180</v>
      </c>
      <c r="AU311" s="213" t="s">
        <v>83</v>
      </c>
      <c r="AV311" s="13" t="s">
        <v>83</v>
      </c>
      <c r="AW311" s="13" t="s">
        <v>34</v>
      </c>
      <c r="AX311" s="13" t="s">
        <v>73</v>
      </c>
      <c r="AY311" s="213" t="s">
        <v>172</v>
      </c>
    </row>
    <row r="312" spans="1:65" s="14" customFormat="1">
      <c r="B312" s="214"/>
      <c r="C312" s="215"/>
      <c r="D312" s="204" t="s">
        <v>180</v>
      </c>
      <c r="E312" s="216" t="s">
        <v>21</v>
      </c>
      <c r="F312" s="217" t="s">
        <v>182</v>
      </c>
      <c r="G312" s="215"/>
      <c r="H312" s="218">
        <v>7</v>
      </c>
      <c r="I312" s="219"/>
      <c r="J312" s="215"/>
      <c r="K312" s="215"/>
      <c r="L312" s="220"/>
      <c r="M312" s="221"/>
      <c r="N312" s="222"/>
      <c r="O312" s="222"/>
      <c r="P312" s="222"/>
      <c r="Q312" s="222"/>
      <c r="R312" s="222"/>
      <c r="S312" s="222"/>
      <c r="T312" s="223"/>
      <c r="AT312" s="224" t="s">
        <v>180</v>
      </c>
      <c r="AU312" s="224" t="s">
        <v>83</v>
      </c>
      <c r="AV312" s="14" t="s">
        <v>178</v>
      </c>
      <c r="AW312" s="14" t="s">
        <v>34</v>
      </c>
      <c r="AX312" s="14" t="s">
        <v>81</v>
      </c>
      <c r="AY312" s="224" t="s">
        <v>172</v>
      </c>
    </row>
    <row r="313" spans="1:65" s="2" customFormat="1" ht="16.5" customHeight="1">
      <c r="A313" s="35"/>
      <c r="B313" s="36"/>
      <c r="C313" s="235" t="s">
        <v>565</v>
      </c>
      <c r="D313" s="235" t="s">
        <v>416</v>
      </c>
      <c r="E313" s="236" t="s">
        <v>707</v>
      </c>
      <c r="F313" s="237" t="s">
        <v>708</v>
      </c>
      <c r="G313" s="238" t="s">
        <v>709</v>
      </c>
      <c r="H313" s="239">
        <v>7</v>
      </c>
      <c r="I313" s="240"/>
      <c r="J313" s="241">
        <f>ROUND(I313*H313,2)</f>
        <v>0</v>
      </c>
      <c r="K313" s="237" t="s">
        <v>21</v>
      </c>
      <c r="L313" s="242"/>
      <c r="M313" s="243" t="s">
        <v>21</v>
      </c>
      <c r="N313" s="244" t="s">
        <v>44</v>
      </c>
      <c r="O313" s="65"/>
      <c r="P313" s="198">
        <f>O313*H313</f>
        <v>0</v>
      </c>
      <c r="Q313" s="198">
        <v>9.7999999999999997E-4</v>
      </c>
      <c r="R313" s="198">
        <f>Q313*H313</f>
        <v>6.8599999999999998E-3</v>
      </c>
      <c r="S313" s="198">
        <v>0</v>
      </c>
      <c r="T313" s="199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0" t="s">
        <v>214</v>
      </c>
      <c r="AT313" s="200" t="s">
        <v>416</v>
      </c>
      <c r="AU313" s="200" t="s">
        <v>83</v>
      </c>
      <c r="AY313" s="18" t="s">
        <v>172</v>
      </c>
      <c r="BE313" s="201">
        <f>IF(N313="základní",J313,0)</f>
        <v>0</v>
      </c>
      <c r="BF313" s="201">
        <f>IF(N313="snížená",J313,0)</f>
        <v>0</v>
      </c>
      <c r="BG313" s="201">
        <f>IF(N313="zákl. přenesená",J313,0)</f>
        <v>0</v>
      </c>
      <c r="BH313" s="201">
        <f>IF(N313="sníž. přenesená",J313,0)</f>
        <v>0</v>
      </c>
      <c r="BI313" s="201">
        <f>IF(N313="nulová",J313,0)</f>
        <v>0</v>
      </c>
      <c r="BJ313" s="18" t="s">
        <v>81</v>
      </c>
      <c r="BK313" s="201">
        <f>ROUND(I313*H313,2)</f>
        <v>0</v>
      </c>
      <c r="BL313" s="18" t="s">
        <v>178</v>
      </c>
      <c r="BM313" s="200" t="s">
        <v>710</v>
      </c>
    </row>
    <row r="314" spans="1:65" s="2" customFormat="1" ht="16.5" customHeight="1">
      <c r="A314" s="35"/>
      <c r="B314" s="36"/>
      <c r="C314" s="235" t="s">
        <v>569</v>
      </c>
      <c r="D314" s="235" t="s">
        <v>416</v>
      </c>
      <c r="E314" s="236" t="s">
        <v>712</v>
      </c>
      <c r="F314" s="237" t="s">
        <v>713</v>
      </c>
      <c r="G314" s="238" t="s">
        <v>217</v>
      </c>
      <c r="H314" s="239">
        <v>7</v>
      </c>
      <c r="I314" s="240"/>
      <c r="J314" s="241">
        <f>ROUND(I314*H314,2)</f>
        <v>0</v>
      </c>
      <c r="K314" s="237" t="s">
        <v>21</v>
      </c>
      <c r="L314" s="242"/>
      <c r="M314" s="243" t="s">
        <v>21</v>
      </c>
      <c r="N314" s="244" t="s">
        <v>44</v>
      </c>
      <c r="O314" s="65"/>
      <c r="P314" s="198">
        <f>O314*H314</f>
        <v>0</v>
      </c>
      <c r="Q314" s="198">
        <v>3.5999999999999999E-3</v>
      </c>
      <c r="R314" s="198">
        <f>Q314*H314</f>
        <v>2.52E-2</v>
      </c>
      <c r="S314" s="198">
        <v>0</v>
      </c>
      <c r="T314" s="19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0" t="s">
        <v>214</v>
      </c>
      <c r="AT314" s="200" t="s">
        <v>416</v>
      </c>
      <c r="AU314" s="200" t="s">
        <v>83</v>
      </c>
      <c r="AY314" s="18" t="s">
        <v>172</v>
      </c>
      <c r="BE314" s="201">
        <f>IF(N314="základní",J314,0)</f>
        <v>0</v>
      </c>
      <c r="BF314" s="201">
        <f>IF(N314="snížená",J314,0)</f>
        <v>0</v>
      </c>
      <c r="BG314" s="201">
        <f>IF(N314="zákl. přenesená",J314,0)</f>
        <v>0</v>
      </c>
      <c r="BH314" s="201">
        <f>IF(N314="sníž. přenesená",J314,0)</f>
        <v>0</v>
      </c>
      <c r="BI314" s="201">
        <f>IF(N314="nulová",J314,0)</f>
        <v>0</v>
      </c>
      <c r="BJ314" s="18" t="s">
        <v>81</v>
      </c>
      <c r="BK314" s="201">
        <f>ROUND(I314*H314,2)</f>
        <v>0</v>
      </c>
      <c r="BL314" s="18" t="s">
        <v>178</v>
      </c>
      <c r="BM314" s="200" t="s">
        <v>714</v>
      </c>
    </row>
    <row r="315" spans="1:65" s="2" customFormat="1" ht="16.5" customHeight="1">
      <c r="A315" s="35"/>
      <c r="B315" s="36"/>
      <c r="C315" s="189" t="s">
        <v>573</v>
      </c>
      <c r="D315" s="189" t="s">
        <v>174</v>
      </c>
      <c r="E315" s="190" t="s">
        <v>716</v>
      </c>
      <c r="F315" s="191" t="s">
        <v>717</v>
      </c>
      <c r="G315" s="192" t="s">
        <v>217</v>
      </c>
      <c r="H315" s="193">
        <v>7</v>
      </c>
      <c r="I315" s="194"/>
      <c r="J315" s="195">
        <f>ROUND(I315*H315,2)</f>
        <v>0</v>
      </c>
      <c r="K315" s="191" t="s">
        <v>177</v>
      </c>
      <c r="L315" s="40"/>
      <c r="M315" s="196" t="s">
        <v>21</v>
      </c>
      <c r="N315" s="197" t="s">
        <v>44</v>
      </c>
      <c r="O315" s="65"/>
      <c r="P315" s="198">
        <f>O315*H315</f>
        <v>0</v>
      </c>
      <c r="Q315" s="198">
        <v>2.4000000000000001E-4</v>
      </c>
      <c r="R315" s="198">
        <f>Q315*H315</f>
        <v>1.6800000000000001E-3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178</v>
      </c>
      <c r="AT315" s="200" t="s">
        <v>174</v>
      </c>
      <c r="AU315" s="200" t="s">
        <v>83</v>
      </c>
      <c r="AY315" s="18" t="s">
        <v>172</v>
      </c>
      <c r="BE315" s="201">
        <f>IF(N315="základní",J315,0)</f>
        <v>0</v>
      </c>
      <c r="BF315" s="201">
        <f>IF(N315="snížená",J315,0)</f>
        <v>0</v>
      </c>
      <c r="BG315" s="201">
        <f>IF(N315="zákl. přenesená",J315,0)</f>
        <v>0</v>
      </c>
      <c r="BH315" s="201">
        <f>IF(N315="sníž. přenesená",J315,0)</f>
        <v>0</v>
      </c>
      <c r="BI315" s="201">
        <f>IF(N315="nulová",J315,0)</f>
        <v>0</v>
      </c>
      <c r="BJ315" s="18" t="s">
        <v>81</v>
      </c>
      <c r="BK315" s="201">
        <f>ROUND(I315*H315,2)</f>
        <v>0</v>
      </c>
      <c r="BL315" s="18" t="s">
        <v>178</v>
      </c>
      <c r="BM315" s="200" t="s">
        <v>718</v>
      </c>
    </row>
    <row r="316" spans="1:65" s="2" customFormat="1" ht="24" customHeight="1">
      <c r="A316" s="35"/>
      <c r="B316" s="36"/>
      <c r="C316" s="189" t="s">
        <v>577</v>
      </c>
      <c r="D316" s="189" t="s">
        <v>174</v>
      </c>
      <c r="E316" s="190" t="s">
        <v>728</v>
      </c>
      <c r="F316" s="191" t="s">
        <v>729</v>
      </c>
      <c r="G316" s="192" t="s">
        <v>217</v>
      </c>
      <c r="H316" s="193">
        <v>6</v>
      </c>
      <c r="I316" s="194"/>
      <c r="J316" s="195">
        <f>ROUND(I316*H316,2)</f>
        <v>0</v>
      </c>
      <c r="K316" s="191" t="s">
        <v>177</v>
      </c>
      <c r="L316" s="40"/>
      <c r="M316" s="196" t="s">
        <v>21</v>
      </c>
      <c r="N316" s="197" t="s">
        <v>44</v>
      </c>
      <c r="O316" s="65"/>
      <c r="P316" s="198">
        <f>O316*H316</f>
        <v>0</v>
      </c>
      <c r="Q316" s="198">
        <v>7.2000000000000005E-4</v>
      </c>
      <c r="R316" s="198">
        <f>Q316*H316</f>
        <v>4.3200000000000001E-3</v>
      </c>
      <c r="S316" s="198">
        <v>0</v>
      </c>
      <c r="T316" s="199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0" t="s">
        <v>178</v>
      </c>
      <c r="AT316" s="200" t="s">
        <v>174</v>
      </c>
      <c r="AU316" s="200" t="s">
        <v>83</v>
      </c>
      <c r="AY316" s="18" t="s">
        <v>172</v>
      </c>
      <c r="BE316" s="201">
        <f>IF(N316="základní",J316,0)</f>
        <v>0</v>
      </c>
      <c r="BF316" s="201">
        <f>IF(N316="snížená",J316,0)</f>
        <v>0</v>
      </c>
      <c r="BG316" s="201">
        <f>IF(N316="zákl. přenesená",J316,0)</f>
        <v>0</v>
      </c>
      <c r="BH316" s="201">
        <f>IF(N316="sníž. přenesená",J316,0)</f>
        <v>0</v>
      </c>
      <c r="BI316" s="201">
        <f>IF(N316="nulová",J316,0)</f>
        <v>0</v>
      </c>
      <c r="BJ316" s="18" t="s">
        <v>81</v>
      </c>
      <c r="BK316" s="201">
        <f>ROUND(I316*H316,2)</f>
        <v>0</v>
      </c>
      <c r="BL316" s="18" t="s">
        <v>178</v>
      </c>
      <c r="BM316" s="200" t="s">
        <v>730</v>
      </c>
    </row>
    <row r="317" spans="1:65" s="15" customFormat="1">
      <c r="B317" s="225"/>
      <c r="C317" s="226"/>
      <c r="D317" s="204" t="s">
        <v>180</v>
      </c>
      <c r="E317" s="227" t="s">
        <v>21</v>
      </c>
      <c r="F317" s="228" t="s">
        <v>1028</v>
      </c>
      <c r="G317" s="226"/>
      <c r="H317" s="227" t="s">
        <v>21</v>
      </c>
      <c r="I317" s="229"/>
      <c r="J317" s="226"/>
      <c r="K317" s="226"/>
      <c r="L317" s="230"/>
      <c r="M317" s="231"/>
      <c r="N317" s="232"/>
      <c r="O317" s="232"/>
      <c r="P317" s="232"/>
      <c r="Q317" s="232"/>
      <c r="R317" s="232"/>
      <c r="S317" s="232"/>
      <c r="T317" s="233"/>
      <c r="AT317" s="234" t="s">
        <v>180</v>
      </c>
      <c r="AU317" s="234" t="s">
        <v>83</v>
      </c>
      <c r="AV317" s="15" t="s">
        <v>81</v>
      </c>
      <c r="AW317" s="15" t="s">
        <v>34</v>
      </c>
      <c r="AX317" s="15" t="s">
        <v>73</v>
      </c>
      <c r="AY317" s="234" t="s">
        <v>172</v>
      </c>
    </row>
    <row r="318" spans="1:65" s="13" customFormat="1">
      <c r="B318" s="202"/>
      <c r="C318" s="203"/>
      <c r="D318" s="204" t="s">
        <v>180</v>
      </c>
      <c r="E318" s="205" t="s">
        <v>21</v>
      </c>
      <c r="F318" s="206" t="s">
        <v>203</v>
      </c>
      <c r="G318" s="203"/>
      <c r="H318" s="207">
        <v>6</v>
      </c>
      <c r="I318" s="208"/>
      <c r="J318" s="203"/>
      <c r="K318" s="203"/>
      <c r="L318" s="209"/>
      <c r="M318" s="210"/>
      <c r="N318" s="211"/>
      <c r="O318" s="211"/>
      <c r="P318" s="211"/>
      <c r="Q318" s="211"/>
      <c r="R318" s="211"/>
      <c r="S318" s="211"/>
      <c r="T318" s="212"/>
      <c r="AT318" s="213" t="s">
        <v>180</v>
      </c>
      <c r="AU318" s="213" t="s">
        <v>83</v>
      </c>
      <c r="AV318" s="13" t="s">
        <v>83</v>
      </c>
      <c r="AW318" s="13" t="s">
        <v>34</v>
      </c>
      <c r="AX318" s="13" t="s">
        <v>73</v>
      </c>
      <c r="AY318" s="213" t="s">
        <v>172</v>
      </c>
    </row>
    <row r="319" spans="1:65" s="14" customFormat="1">
      <c r="B319" s="214"/>
      <c r="C319" s="215"/>
      <c r="D319" s="204" t="s">
        <v>180</v>
      </c>
      <c r="E319" s="216" t="s">
        <v>21</v>
      </c>
      <c r="F319" s="217" t="s">
        <v>182</v>
      </c>
      <c r="G319" s="215"/>
      <c r="H319" s="218">
        <v>6</v>
      </c>
      <c r="I319" s="219"/>
      <c r="J319" s="215"/>
      <c r="K319" s="215"/>
      <c r="L319" s="220"/>
      <c r="M319" s="221"/>
      <c r="N319" s="222"/>
      <c r="O319" s="222"/>
      <c r="P319" s="222"/>
      <c r="Q319" s="222"/>
      <c r="R319" s="222"/>
      <c r="S319" s="222"/>
      <c r="T319" s="223"/>
      <c r="AT319" s="224" t="s">
        <v>180</v>
      </c>
      <c r="AU319" s="224" t="s">
        <v>83</v>
      </c>
      <c r="AV319" s="14" t="s">
        <v>178</v>
      </c>
      <c r="AW319" s="14" t="s">
        <v>34</v>
      </c>
      <c r="AX319" s="14" t="s">
        <v>81</v>
      </c>
      <c r="AY319" s="224" t="s">
        <v>172</v>
      </c>
    </row>
    <row r="320" spans="1:65" s="2" customFormat="1" ht="16.5" customHeight="1">
      <c r="A320" s="35"/>
      <c r="B320" s="36"/>
      <c r="C320" s="235" t="s">
        <v>582</v>
      </c>
      <c r="D320" s="235" t="s">
        <v>416</v>
      </c>
      <c r="E320" s="236" t="s">
        <v>732</v>
      </c>
      <c r="F320" s="237" t="s">
        <v>733</v>
      </c>
      <c r="G320" s="238" t="s">
        <v>217</v>
      </c>
      <c r="H320" s="239">
        <v>6</v>
      </c>
      <c r="I320" s="240"/>
      <c r="J320" s="241">
        <f>ROUND(I320*H320,2)</f>
        <v>0</v>
      </c>
      <c r="K320" s="237" t="s">
        <v>21</v>
      </c>
      <c r="L320" s="242"/>
      <c r="M320" s="243" t="s">
        <v>21</v>
      </c>
      <c r="N320" s="244" t="s">
        <v>44</v>
      </c>
      <c r="O320" s="65"/>
      <c r="P320" s="198">
        <f>O320*H320</f>
        <v>0</v>
      </c>
      <c r="Q320" s="198">
        <v>1.2E-2</v>
      </c>
      <c r="R320" s="198">
        <f>Q320*H320</f>
        <v>7.2000000000000008E-2</v>
      </c>
      <c r="S320" s="198">
        <v>0</v>
      </c>
      <c r="T320" s="19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0" t="s">
        <v>214</v>
      </c>
      <c r="AT320" s="200" t="s">
        <v>416</v>
      </c>
      <c r="AU320" s="200" t="s">
        <v>83</v>
      </c>
      <c r="AY320" s="18" t="s">
        <v>172</v>
      </c>
      <c r="BE320" s="201">
        <f>IF(N320="základní",J320,0)</f>
        <v>0</v>
      </c>
      <c r="BF320" s="201">
        <f>IF(N320="snížená",J320,0)</f>
        <v>0</v>
      </c>
      <c r="BG320" s="201">
        <f>IF(N320="zákl. přenesená",J320,0)</f>
        <v>0</v>
      </c>
      <c r="BH320" s="201">
        <f>IF(N320="sníž. přenesená",J320,0)</f>
        <v>0</v>
      </c>
      <c r="BI320" s="201">
        <f>IF(N320="nulová",J320,0)</f>
        <v>0</v>
      </c>
      <c r="BJ320" s="18" t="s">
        <v>81</v>
      </c>
      <c r="BK320" s="201">
        <f>ROUND(I320*H320,2)</f>
        <v>0</v>
      </c>
      <c r="BL320" s="18" t="s">
        <v>178</v>
      </c>
      <c r="BM320" s="200" t="s">
        <v>734</v>
      </c>
    </row>
    <row r="321" spans="1:65" s="2" customFormat="1" ht="16.5" customHeight="1">
      <c r="A321" s="35"/>
      <c r="B321" s="36"/>
      <c r="C321" s="235" t="s">
        <v>586</v>
      </c>
      <c r="D321" s="235" t="s">
        <v>416</v>
      </c>
      <c r="E321" s="236" t="s">
        <v>736</v>
      </c>
      <c r="F321" s="237" t="s">
        <v>737</v>
      </c>
      <c r="G321" s="238" t="s">
        <v>217</v>
      </c>
      <c r="H321" s="239">
        <v>6</v>
      </c>
      <c r="I321" s="240"/>
      <c r="J321" s="241">
        <f>ROUND(I321*H321,2)</f>
        <v>0</v>
      </c>
      <c r="K321" s="237" t="s">
        <v>21</v>
      </c>
      <c r="L321" s="242"/>
      <c r="M321" s="243" t="s">
        <v>21</v>
      </c>
      <c r="N321" s="244" t="s">
        <v>44</v>
      </c>
      <c r="O321" s="65"/>
      <c r="P321" s="198">
        <f>O321*H321</f>
        <v>0</v>
      </c>
      <c r="Q321" s="198">
        <v>5.0000000000000001E-3</v>
      </c>
      <c r="R321" s="198">
        <f>Q321*H321</f>
        <v>0.03</v>
      </c>
      <c r="S321" s="198">
        <v>0</v>
      </c>
      <c r="T321" s="199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0" t="s">
        <v>214</v>
      </c>
      <c r="AT321" s="200" t="s">
        <v>416</v>
      </c>
      <c r="AU321" s="200" t="s">
        <v>83</v>
      </c>
      <c r="AY321" s="18" t="s">
        <v>172</v>
      </c>
      <c r="BE321" s="201">
        <f>IF(N321="základní",J321,0)</f>
        <v>0</v>
      </c>
      <c r="BF321" s="201">
        <f>IF(N321="snížená",J321,0)</f>
        <v>0</v>
      </c>
      <c r="BG321" s="201">
        <f>IF(N321="zákl. přenesená",J321,0)</f>
        <v>0</v>
      </c>
      <c r="BH321" s="201">
        <f>IF(N321="sníž. přenesená",J321,0)</f>
        <v>0</v>
      </c>
      <c r="BI321" s="201">
        <f>IF(N321="nulová",J321,0)</f>
        <v>0</v>
      </c>
      <c r="BJ321" s="18" t="s">
        <v>81</v>
      </c>
      <c r="BK321" s="201">
        <f>ROUND(I321*H321,2)</f>
        <v>0</v>
      </c>
      <c r="BL321" s="18" t="s">
        <v>178</v>
      </c>
      <c r="BM321" s="200" t="s">
        <v>738</v>
      </c>
    </row>
    <row r="322" spans="1:65" s="2" customFormat="1" ht="24" customHeight="1">
      <c r="A322" s="35"/>
      <c r="B322" s="36"/>
      <c r="C322" s="189" t="s">
        <v>590</v>
      </c>
      <c r="D322" s="189" t="s">
        <v>174</v>
      </c>
      <c r="E322" s="190" t="s">
        <v>762</v>
      </c>
      <c r="F322" s="191" t="s">
        <v>763</v>
      </c>
      <c r="G322" s="192" t="s">
        <v>217</v>
      </c>
      <c r="H322" s="193">
        <v>2</v>
      </c>
      <c r="I322" s="194"/>
      <c r="J322" s="195">
        <f>ROUND(I322*H322,2)</f>
        <v>0</v>
      </c>
      <c r="K322" s="191" t="s">
        <v>177</v>
      </c>
      <c r="L322" s="40"/>
      <c r="M322" s="196" t="s">
        <v>21</v>
      </c>
      <c r="N322" s="197" t="s">
        <v>44</v>
      </c>
      <c r="O322" s="65"/>
      <c r="P322" s="198">
        <f>O322*H322</f>
        <v>0</v>
      </c>
      <c r="Q322" s="198">
        <v>1.6199999999999999E-3</v>
      </c>
      <c r="R322" s="198">
        <f>Q322*H322</f>
        <v>3.2399999999999998E-3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178</v>
      </c>
      <c r="AT322" s="200" t="s">
        <v>174</v>
      </c>
      <c r="AU322" s="200" t="s">
        <v>83</v>
      </c>
      <c r="AY322" s="18" t="s">
        <v>172</v>
      </c>
      <c r="BE322" s="201">
        <f>IF(N322="základní",J322,0)</f>
        <v>0</v>
      </c>
      <c r="BF322" s="201">
        <f>IF(N322="snížená",J322,0)</f>
        <v>0</v>
      </c>
      <c r="BG322" s="201">
        <f>IF(N322="zákl. přenesená",J322,0)</f>
        <v>0</v>
      </c>
      <c r="BH322" s="201">
        <f>IF(N322="sníž. přenesená",J322,0)</f>
        <v>0</v>
      </c>
      <c r="BI322" s="201">
        <f>IF(N322="nulová",J322,0)</f>
        <v>0</v>
      </c>
      <c r="BJ322" s="18" t="s">
        <v>81</v>
      </c>
      <c r="BK322" s="201">
        <f>ROUND(I322*H322,2)</f>
        <v>0</v>
      </c>
      <c r="BL322" s="18" t="s">
        <v>178</v>
      </c>
      <c r="BM322" s="200" t="s">
        <v>764</v>
      </c>
    </row>
    <row r="323" spans="1:65" s="15" customFormat="1">
      <c r="B323" s="225"/>
      <c r="C323" s="226"/>
      <c r="D323" s="204" t="s">
        <v>180</v>
      </c>
      <c r="E323" s="227" t="s">
        <v>21</v>
      </c>
      <c r="F323" s="228" t="s">
        <v>1028</v>
      </c>
      <c r="G323" s="226"/>
      <c r="H323" s="227" t="s">
        <v>21</v>
      </c>
      <c r="I323" s="229"/>
      <c r="J323" s="226"/>
      <c r="K323" s="226"/>
      <c r="L323" s="230"/>
      <c r="M323" s="231"/>
      <c r="N323" s="232"/>
      <c r="O323" s="232"/>
      <c r="P323" s="232"/>
      <c r="Q323" s="232"/>
      <c r="R323" s="232"/>
      <c r="S323" s="232"/>
      <c r="T323" s="233"/>
      <c r="AT323" s="234" t="s">
        <v>180</v>
      </c>
      <c r="AU323" s="234" t="s">
        <v>83</v>
      </c>
      <c r="AV323" s="15" t="s">
        <v>81</v>
      </c>
      <c r="AW323" s="15" t="s">
        <v>34</v>
      </c>
      <c r="AX323" s="15" t="s">
        <v>73</v>
      </c>
      <c r="AY323" s="234" t="s">
        <v>172</v>
      </c>
    </row>
    <row r="324" spans="1:65" s="13" customFormat="1">
      <c r="B324" s="202"/>
      <c r="C324" s="203"/>
      <c r="D324" s="204" t="s">
        <v>180</v>
      </c>
      <c r="E324" s="205" t="s">
        <v>21</v>
      </c>
      <c r="F324" s="206" t="s">
        <v>83</v>
      </c>
      <c r="G324" s="203"/>
      <c r="H324" s="207">
        <v>2</v>
      </c>
      <c r="I324" s="208"/>
      <c r="J324" s="203"/>
      <c r="K324" s="203"/>
      <c r="L324" s="209"/>
      <c r="M324" s="210"/>
      <c r="N324" s="211"/>
      <c r="O324" s="211"/>
      <c r="P324" s="211"/>
      <c r="Q324" s="211"/>
      <c r="R324" s="211"/>
      <c r="S324" s="211"/>
      <c r="T324" s="212"/>
      <c r="AT324" s="213" t="s">
        <v>180</v>
      </c>
      <c r="AU324" s="213" t="s">
        <v>83</v>
      </c>
      <c r="AV324" s="13" t="s">
        <v>83</v>
      </c>
      <c r="AW324" s="13" t="s">
        <v>34</v>
      </c>
      <c r="AX324" s="13" t="s">
        <v>73</v>
      </c>
      <c r="AY324" s="213" t="s">
        <v>172</v>
      </c>
    </row>
    <row r="325" spans="1:65" s="14" customFormat="1">
      <c r="B325" s="214"/>
      <c r="C325" s="215"/>
      <c r="D325" s="204" t="s">
        <v>180</v>
      </c>
      <c r="E325" s="216" t="s">
        <v>21</v>
      </c>
      <c r="F325" s="217" t="s">
        <v>182</v>
      </c>
      <c r="G325" s="215"/>
      <c r="H325" s="218">
        <v>2</v>
      </c>
      <c r="I325" s="219"/>
      <c r="J325" s="215"/>
      <c r="K325" s="215"/>
      <c r="L325" s="220"/>
      <c r="M325" s="221"/>
      <c r="N325" s="222"/>
      <c r="O325" s="222"/>
      <c r="P325" s="222"/>
      <c r="Q325" s="222"/>
      <c r="R325" s="222"/>
      <c r="S325" s="222"/>
      <c r="T325" s="223"/>
      <c r="AT325" s="224" t="s">
        <v>180</v>
      </c>
      <c r="AU325" s="224" t="s">
        <v>83</v>
      </c>
      <c r="AV325" s="14" t="s">
        <v>178</v>
      </c>
      <c r="AW325" s="14" t="s">
        <v>34</v>
      </c>
      <c r="AX325" s="14" t="s">
        <v>81</v>
      </c>
      <c r="AY325" s="224" t="s">
        <v>172</v>
      </c>
    </row>
    <row r="326" spans="1:65" s="2" customFormat="1" ht="16.5" customHeight="1">
      <c r="A326" s="35"/>
      <c r="B326" s="36"/>
      <c r="C326" s="235" t="s">
        <v>594</v>
      </c>
      <c r="D326" s="235" t="s">
        <v>416</v>
      </c>
      <c r="E326" s="236" t="s">
        <v>766</v>
      </c>
      <c r="F326" s="237" t="s">
        <v>767</v>
      </c>
      <c r="G326" s="238" t="s">
        <v>217</v>
      </c>
      <c r="H326" s="239">
        <v>2</v>
      </c>
      <c r="I326" s="240"/>
      <c r="J326" s="241">
        <f>ROUND(I326*H326,2)</f>
        <v>0</v>
      </c>
      <c r="K326" s="237" t="s">
        <v>21</v>
      </c>
      <c r="L326" s="242"/>
      <c r="M326" s="243" t="s">
        <v>21</v>
      </c>
      <c r="N326" s="244" t="s">
        <v>44</v>
      </c>
      <c r="O326" s="65"/>
      <c r="P326" s="198">
        <f>O326*H326</f>
        <v>0</v>
      </c>
      <c r="Q326" s="198">
        <v>1.7999999999999999E-2</v>
      </c>
      <c r="R326" s="198">
        <f>Q326*H326</f>
        <v>3.5999999999999997E-2</v>
      </c>
      <c r="S326" s="198">
        <v>0</v>
      </c>
      <c r="T326" s="199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0" t="s">
        <v>214</v>
      </c>
      <c r="AT326" s="200" t="s">
        <v>416</v>
      </c>
      <c r="AU326" s="200" t="s">
        <v>83</v>
      </c>
      <c r="AY326" s="18" t="s">
        <v>172</v>
      </c>
      <c r="BE326" s="201">
        <f>IF(N326="základní",J326,0)</f>
        <v>0</v>
      </c>
      <c r="BF326" s="201">
        <f>IF(N326="snížená",J326,0)</f>
        <v>0</v>
      </c>
      <c r="BG326" s="201">
        <f>IF(N326="zákl. přenesená",J326,0)</f>
        <v>0</v>
      </c>
      <c r="BH326" s="201">
        <f>IF(N326="sníž. přenesená",J326,0)</f>
        <v>0</v>
      </c>
      <c r="BI326" s="201">
        <f>IF(N326="nulová",J326,0)</f>
        <v>0</v>
      </c>
      <c r="BJ326" s="18" t="s">
        <v>81</v>
      </c>
      <c r="BK326" s="201">
        <f>ROUND(I326*H326,2)</f>
        <v>0</v>
      </c>
      <c r="BL326" s="18" t="s">
        <v>178</v>
      </c>
      <c r="BM326" s="200" t="s">
        <v>768</v>
      </c>
    </row>
    <row r="327" spans="1:65" s="2" customFormat="1" ht="16.5" customHeight="1">
      <c r="A327" s="35"/>
      <c r="B327" s="36"/>
      <c r="C327" s="235" t="s">
        <v>598</v>
      </c>
      <c r="D327" s="235" t="s">
        <v>416</v>
      </c>
      <c r="E327" s="236" t="s">
        <v>770</v>
      </c>
      <c r="F327" s="237" t="s">
        <v>771</v>
      </c>
      <c r="G327" s="238" t="s">
        <v>217</v>
      </c>
      <c r="H327" s="239">
        <v>2</v>
      </c>
      <c r="I327" s="240"/>
      <c r="J327" s="241">
        <f>ROUND(I327*H327,2)</f>
        <v>0</v>
      </c>
      <c r="K327" s="237" t="s">
        <v>21</v>
      </c>
      <c r="L327" s="242"/>
      <c r="M327" s="243" t="s">
        <v>21</v>
      </c>
      <c r="N327" s="244" t="s">
        <v>44</v>
      </c>
      <c r="O327" s="65"/>
      <c r="P327" s="198">
        <f>O327*H327</f>
        <v>0</v>
      </c>
      <c r="Q327" s="198">
        <v>6.0000000000000001E-3</v>
      </c>
      <c r="R327" s="198">
        <f>Q327*H327</f>
        <v>1.2E-2</v>
      </c>
      <c r="S327" s="198">
        <v>0</v>
      </c>
      <c r="T327" s="199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0" t="s">
        <v>214</v>
      </c>
      <c r="AT327" s="200" t="s">
        <v>416</v>
      </c>
      <c r="AU327" s="200" t="s">
        <v>83</v>
      </c>
      <c r="AY327" s="18" t="s">
        <v>172</v>
      </c>
      <c r="BE327" s="201">
        <f>IF(N327="základní",J327,0)</f>
        <v>0</v>
      </c>
      <c r="BF327" s="201">
        <f>IF(N327="snížená",J327,0)</f>
        <v>0</v>
      </c>
      <c r="BG327" s="201">
        <f>IF(N327="zákl. přenesená",J327,0)</f>
        <v>0</v>
      </c>
      <c r="BH327" s="201">
        <f>IF(N327="sníž. přenesená",J327,0)</f>
        <v>0</v>
      </c>
      <c r="BI327" s="201">
        <f>IF(N327="nulová",J327,0)</f>
        <v>0</v>
      </c>
      <c r="BJ327" s="18" t="s">
        <v>81</v>
      </c>
      <c r="BK327" s="201">
        <f>ROUND(I327*H327,2)</f>
        <v>0</v>
      </c>
      <c r="BL327" s="18" t="s">
        <v>178</v>
      </c>
      <c r="BM327" s="200" t="s">
        <v>772</v>
      </c>
    </row>
    <row r="328" spans="1:65" s="2" customFormat="1" ht="16.5" customHeight="1">
      <c r="A328" s="35"/>
      <c r="B328" s="36"/>
      <c r="C328" s="189" t="s">
        <v>603</v>
      </c>
      <c r="D328" s="189" t="s">
        <v>174</v>
      </c>
      <c r="E328" s="190" t="s">
        <v>778</v>
      </c>
      <c r="F328" s="191" t="s">
        <v>779</v>
      </c>
      <c r="G328" s="192" t="s">
        <v>217</v>
      </c>
      <c r="H328" s="193">
        <v>2</v>
      </c>
      <c r="I328" s="194"/>
      <c r="J328" s="195">
        <f>ROUND(I328*H328,2)</f>
        <v>0</v>
      </c>
      <c r="K328" s="191" t="s">
        <v>177</v>
      </c>
      <c r="L328" s="40"/>
      <c r="M328" s="196" t="s">
        <v>21</v>
      </c>
      <c r="N328" s="197" t="s">
        <v>44</v>
      </c>
      <c r="O328" s="65"/>
      <c r="P328" s="198">
        <f>O328*H328</f>
        <v>0</v>
      </c>
      <c r="Q328" s="198">
        <v>3.4000000000000002E-4</v>
      </c>
      <c r="R328" s="198">
        <f>Q328*H328</f>
        <v>6.8000000000000005E-4</v>
      </c>
      <c r="S328" s="198">
        <v>0</v>
      </c>
      <c r="T328" s="199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0" t="s">
        <v>178</v>
      </c>
      <c r="AT328" s="200" t="s">
        <v>174</v>
      </c>
      <c r="AU328" s="200" t="s">
        <v>83</v>
      </c>
      <c r="AY328" s="18" t="s">
        <v>172</v>
      </c>
      <c r="BE328" s="201">
        <f>IF(N328="základní",J328,0)</f>
        <v>0</v>
      </c>
      <c r="BF328" s="201">
        <f>IF(N328="snížená",J328,0)</f>
        <v>0</v>
      </c>
      <c r="BG328" s="201">
        <f>IF(N328="zákl. přenesená",J328,0)</f>
        <v>0</v>
      </c>
      <c r="BH328" s="201">
        <f>IF(N328="sníž. přenesená",J328,0)</f>
        <v>0</v>
      </c>
      <c r="BI328" s="201">
        <f>IF(N328="nulová",J328,0)</f>
        <v>0</v>
      </c>
      <c r="BJ328" s="18" t="s">
        <v>81</v>
      </c>
      <c r="BK328" s="201">
        <f>ROUND(I328*H328,2)</f>
        <v>0</v>
      </c>
      <c r="BL328" s="18" t="s">
        <v>178</v>
      </c>
      <c r="BM328" s="200" t="s">
        <v>780</v>
      </c>
    </row>
    <row r="329" spans="1:65" s="15" customFormat="1">
      <c r="B329" s="225"/>
      <c r="C329" s="226"/>
      <c r="D329" s="204" t="s">
        <v>180</v>
      </c>
      <c r="E329" s="227" t="s">
        <v>21</v>
      </c>
      <c r="F329" s="228" t="s">
        <v>1028</v>
      </c>
      <c r="G329" s="226"/>
      <c r="H329" s="227" t="s">
        <v>21</v>
      </c>
      <c r="I329" s="229"/>
      <c r="J329" s="226"/>
      <c r="K329" s="226"/>
      <c r="L329" s="230"/>
      <c r="M329" s="231"/>
      <c r="N329" s="232"/>
      <c r="O329" s="232"/>
      <c r="P329" s="232"/>
      <c r="Q329" s="232"/>
      <c r="R329" s="232"/>
      <c r="S329" s="232"/>
      <c r="T329" s="233"/>
      <c r="AT329" s="234" t="s">
        <v>180</v>
      </c>
      <c r="AU329" s="234" t="s">
        <v>83</v>
      </c>
      <c r="AV329" s="15" t="s">
        <v>81</v>
      </c>
      <c r="AW329" s="15" t="s">
        <v>34</v>
      </c>
      <c r="AX329" s="15" t="s">
        <v>73</v>
      </c>
      <c r="AY329" s="234" t="s">
        <v>172</v>
      </c>
    </row>
    <row r="330" spans="1:65" s="13" customFormat="1">
      <c r="B330" s="202"/>
      <c r="C330" s="203"/>
      <c r="D330" s="204" t="s">
        <v>180</v>
      </c>
      <c r="E330" s="205" t="s">
        <v>21</v>
      </c>
      <c r="F330" s="206" t="s">
        <v>83</v>
      </c>
      <c r="G330" s="203"/>
      <c r="H330" s="207">
        <v>2</v>
      </c>
      <c r="I330" s="208"/>
      <c r="J330" s="203"/>
      <c r="K330" s="203"/>
      <c r="L330" s="209"/>
      <c r="M330" s="210"/>
      <c r="N330" s="211"/>
      <c r="O330" s="211"/>
      <c r="P330" s="211"/>
      <c r="Q330" s="211"/>
      <c r="R330" s="211"/>
      <c r="S330" s="211"/>
      <c r="T330" s="212"/>
      <c r="AT330" s="213" t="s">
        <v>180</v>
      </c>
      <c r="AU330" s="213" t="s">
        <v>83</v>
      </c>
      <c r="AV330" s="13" t="s">
        <v>83</v>
      </c>
      <c r="AW330" s="13" t="s">
        <v>34</v>
      </c>
      <c r="AX330" s="13" t="s">
        <v>73</v>
      </c>
      <c r="AY330" s="213" t="s">
        <v>172</v>
      </c>
    </row>
    <row r="331" spans="1:65" s="14" customFormat="1">
      <c r="B331" s="214"/>
      <c r="C331" s="215"/>
      <c r="D331" s="204" t="s">
        <v>180</v>
      </c>
      <c r="E331" s="216" t="s">
        <v>21</v>
      </c>
      <c r="F331" s="217" t="s">
        <v>182</v>
      </c>
      <c r="G331" s="215"/>
      <c r="H331" s="218">
        <v>2</v>
      </c>
      <c r="I331" s="219"/>
      <c r="J331" s="215"/>
      <c r="K331" s="215"/>
      <c r="L331" s="220"/>
      <c r="M331" s="221"/>
      <c r="N331" s="222"/>
      <c r="O331" s="222"/>
      <c r="P331" s="222"/>
      <c r="Q331" s="222"/>
      <c r="R331" s="222"/>
      <c r="S331" s="222"/>
      <c r="T331" s="223"/>
      <c r="AT331" s="224" t="s">
        <v>180</v>
      </c>
      <c r="AU331" s="224" t="s">
        <v>83</v>
      </c>
      <c r="AV331" s="14" t="s">
        <v>178</v>
      </c>
      <c r="AW331" s="14" t="s">
        <v>34</v>
      </c>
      <c r="AX331" s="14" t="s">
        <v>81</v>
      </c>
      <c r="AY331" s="224" t="s">
        <v>172</v>
      </c>
    </row>
    <row r="332" spans="1:65" s="2" customFormat="1" ht="16.5" customHeight="1">
      <c r="A332" s="35"/>
      <c r="B332" s="36"/>
      <c r="C332" s="235" t="s">
        <v>608</v>
      </c>
      <c r="D332" s="235" t="s">
        <v>416</v>
      </c>
      <c r="E332" s="236" t="s">
        <v>782</v>
      </c>
      <c r="F332" s="237" t="s">
        <v>783</v>
      </c>
      <c r="G332" s="238" t="s">
        <v>217</v>
      </c>
      <c r="H332" s="239">
        <v>2</v>
      </c>
      <c r="I332" s="240"/>
      <c r="J332" s="241">
        <f>ROUND(I332*H332,2)</f>
        <v>0</v>
      </c>
      <c r="K332" s="237" t="s">
        <v>21</v>
      </c>
      <c r="L332" s="242"/>
      <c r="M332" s="243" t="s">
        <v>21</v>
      </c>
      <c r="N332" s="244" t="s">
        <v>44</v>
      </c>
      <c r="O332" s="65"/>
      <c r="P332" s="198">
        <f>O332*H332</f>
        <v>0</v>
      </c>
      <c r="Q332" s="198">
        <v>3.2000000000000001E-2</v>
      </c>
      <c r="R332" s="198">
        <f>Q332*H332</f>
        <v>6.4000000000000001E-2</v>
      </c>
      <c r="S332" s="198">
        <v>0</v>
      </c>
      <c r="T332" s="199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0" t="s">
        <v>214</v>
      </c>
      <c r="AT332" s="200" t="s">
        <v>416</v>
      </c>
      <c r="AU332" s="200" t="s">
        <v>83</v>
      </c>
      <c r="AY332" s="18" t="s">
        <v>172</v>
      </c>
      <c r="BE332" s="201">
        <f>IF(N332="základní",J332,0)</f>
        <v>0</v>
      </c>
      <c r="BF332" s="201">
        <f>IF(N332="snížená",J332,0)</f>
        <v>0</v>
      </c>
      <c r="BG332" s="201">
        <f>IF(N332="zákl. přenesená",J332,0)</f>
        <v>0</v>
      </c>
      <c r="BH332" s="201">
        <f>IF(N332="sníž. přenesená",J332,0)</f>
        <v>0</v>
      </c>
      <c r="BI332" s="201">
        <f>IF(N332="nulová",J332,0)</f>
        <v>0</v>
      </c>
      <c r="BJ332" s="18" t="s">
        <v>81</v>
      </c>
      <c r="BK332" s="201">
        <f>ROUND(I332*H332,2)</f>
        <v>0</v>
      </c>
      <c r="BL332" s="18" t="s">
        <v>178</v>
      </c>
      <c r="BM332" s="200" t="s">
        <v>784</v>
      </c>
    </row>
    <row r="333" spans="1:65" s="2" customFormat="1" ht="16.5" customHeight="1">
      <c r="A333" s="35"/>
      <c r="B333" s="36"/>
      <c r="C333" s="235" t="s">
        <v>613</v>
      </c>
      <c r="D333" s="235" t="s">
        <v>416</v>
      </c>
      <c r="E333" s="236" t="s">
        <v>786</v>
      </c>
      <c r="F333" s="237" t="s">
        <v>787</v>
      </c>
      <c r="G333" s="238" t="s">
        <v>217</v>
      </c>
      <c r="H333" s="239">
        <v>2</v>
      </c>
      <c r="I333" s="240"/>
      <c r="J333" s="241">
        <f>ROUND(I333*H333,2)</f>
        <v>0</v>
      </c>
      <c r="K333" s="237" t="s">
        <v>21</v>
      </c>
      <c r="L333" s="242"/>
      <c r="M333" s="243" t="s">
        <v>21</v>
      </c>
      <c r="N333" s="244" t="s">
        <v>44</v>
      </c>
      <c r="O333" s="65"/>
      <c r="P333" s="198">
        <f>O333*H333</f>
        <v>0</v>
      </c>
      <c r="Q333" s="198">
        <v>1.5E-3</v>
      </c>
      <c r="R333" s="198">
        <f>Q333*H333</f>
        <v>3.0000000000000001E-3</v>
      </c>
      <c r="S333" s="198">
        <v>0</v>
      </c>
      <c r="T333" s="199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0" t="s">
        <v>214</v>
      </c>
      <c r="AT333" s="200" t="s">
        <v>416</v>
      </c>
      <c r="AU333" s="200" t="s">
        <v>83</v>
      </c>
      <c r="AY333" s="18" t="s">
        <v>172</v>
      </c>
      <c r="BE333" s="201">
        <f>IF(N333="základní",J333,0)</f>
        <v>0</v>
      </c>
      <c r="BF333" s="201">
        <f>IF(N333="snížená",J333,0)</f>
        <v>0</v>
      </c>
      <c r="BG333" s="201">
        <f>IF(N333="zákl. přenesená",J333,0)</f>
        <v>0</v>
      </c>
      <c r="BH333" s="201">
        <f>IF(N333="sníž. přenesená",J333,0)</f>
        <v>0</v>
      </c>
      <c r="BI333" s="201">
        <f>IF(N333="nulová",J333,0)</f>
        <v>0</v>
      </c>
      <c r="BJ333" s="18" t="s">
        <v>81</v>
      </c>
      <c r="BK333" s="201">
        <f>ROUND(I333*H333,2)</f>
        <v>0</v>
      </c>
      <c r="BL333" s="18" t="s">
        <v>178</v>
      </c>
      <c r="BM333" s="200" t="s">
        <v>788</v>
      </c>
    </row>
    <row r="334" spans="1:65" s="2" customFormat="1" ht="16.5" customHeight="1">
      <c r="A334" s="35"/>
      <c r="B334" s="36"/>
      <c r="C334" s="189" t="s">
        <v>618</v>
      </c>
      <c r="D334" s="189" t="s">
        <v>174</v>
      </c>
      <c r="E334" s="190" t="s">
        <v>794</v>
      </c>
      <c r="F334" s="191" t="s">
        <v>795</v>
      </c>
      <c r="G334" s="192" t="s">
        <v>199</v>
      </c>
      <c r="H334" s="193">
        <v>154.88999999999999</v>
      </c>
      <c r="I334" s="194"/>
      <c r="J334" s="195">
        <f>ROUND(I334*H334,2)</f>
        <v>0</v>
      </c>
      <c r="K334" s="191" t="s">
        <v>177</v>
      </c>
      <c r="L334" s="40"/>
      <c r="M334" s="196" t="s">
        <v>21</v>
      </c>
      <c r="N334" s="197" t="s">
        <v>44</v>
      </c>
      <c r="O334" s="65"/>
      <c r="P334" s="198">
        <f>O334*H334</f>
        <v>0</v>
      </c>
      <c r="Q334" s="198">
        <v>0</v>
      </c>
      <c r="R334" s="198">
        <f>Q334*H334</f>
        <v>0</v>
      </c>
      <c r="S334" s="198">
        <v>0</v>
      </c>
      <c r="T334" s="199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0" t="s">
        <v>178</v>
      </c>
      <c r="AT334" s="200" t="s">
        <v>174</v>
      </c>
      <c r="AU334" s="200" t="s">
        <v>83</v>
      </c>
      <c r="AY334" s="18" t="s">
        <v>172</v>
      </c>
      <c r="BE334" s="201">
        <f>IF(N334="základní",J334,0)</f>
        <v>0</v>
      </c>
      <c r="BF334" s="201">
        <f>IF(N334="snížená",J334,0)</f>
        <v>0</v>
      </c>
      <c r="BG334" s="201">
        <f>IF(N334="zákl. přenesená",J334,0)</f>
        <v>0</v>
      </c>
      <c r="BH334" s="201">
        <f>IF(N334="sníž. přenesená",J334,0)</f>
        <v>0</v>
      </c>
      <c r="BI334" s="201">
        <f>IF(N334="nulová",J334,0)</f>
        <v>0</v>
      </c>
      <c r="BJ334" s="18" t="s">
        <v>81</v>
      </c>
      <c r="BK334" s="201">
        <f>ROUND(I334*H334,2)</f>
        <v>0</v>
      </c>
      <c r="BL334" s="18" t="s">
        <v>178</v>
      </c>
      <c r="BM334" s="200" t="s">
        <v>796</v>
      </c>
    </row>
    <row r="335" spans="1:65" s="13" customFormat="1">
      <c r="B335" s="202"/>
      <c r="C335" s="203"/>
      <c r="D335" s="204" t="s">
        <v>180</v>
      </c>
      <c r="E335" s="205" t="s">
        <v>21</v>
      </c>
      <c r="F335" s="206" t="s">
        <v>1042</v>
      </c>
      <c r="G335" s="203"/>
      <c r="H335" s="207">
        <v>154.88999999999999</v>
      </c>
      <c r="I335" s="208"/>
      <c r="J335" s="203"/>
      <c r="K335" s="203"/>
      <c r="L335" s="209"/>
      <c r="M335" s="210"/>
      <c r="N335" s="211"/>
      <c r="O335" s="211"/>
      <c r="P335" s="211"/>
      <c r="Q335" s="211"/>
      <c r="R335" s="211"/>
      <c r="S335" s="211"/>
      <c r="T335" s="212"/>
      <c r="AT335" s="213" t="s">
        <v>180</v>
      </c>
      <c r="AU335" s="213" t="s">
        <v>83</v>
      </c>
      <c r="AV335" s="13" t="s">
        <v>83</v>
      </c>
      <c r="AW335" s="13" t="s">
        <v>34</v>
      </c>
      <c r="AX335" s="13" t="s">
        <v>73</v>
      </c>
      <c r="AY335" s="213" t="s">
        <v>172</v>
      </c>
    </row>
    <row r="336" spans="1:65" s="14" customFormat="1">
      <c r="B336" s="214"/>
      <c r="C336" s="215"/>
      <c r="D336" s="204" t="s">
        <v>180</v>
      </c>
      <c r="E336" s="216" t="s">
        <v>21</v>
      </c>
      <c r="F336" s="217" t="s">
        <v>182</v>
      </c>
      <c r="G336" s="215"/>
      <c r="H336" s="218">
        <v>154.88999999999999</v>
      </c>
      <c r="I336" s="219"/>
      <c r="J336" s="215"/>
      <c r="K336" s="215"/>
      <c r="L336" s="220"/>
      <c r="M336" s="221"/>
      <c r="N336" s="222"/>
      <c r="O336" s="222"/>
      <c r="P336" s="222"/>
      <c r="Q336" s="222"/>
      <c r="R336" s="222"/>
      <c r="S336" s="222"/>
      <c r="T336" s="223"/>
      <c r="AT336" s="224" t="s">
        <v>180</v>
      </c>
      <c r="AU336" s="224" t="s">
        <v>83</v>
      </c>
      <c r="AV336" s="14" t="s">
        <v>178</v>
      </c>
      <c r="AW336" s="14" t="s">
        <v>34</v>
      </c>
      <c r="AX336" s="14" t="s">
        <v>81</v>
      </c>
      <c r="AY336" s="224" t="s">
        <v>172</v>
      </c>
    </row>
    <row r="337" spans="1:65" s="2" customFormat="1" ht="16.5" customHeight="1">
      <c r="A337" s="35"/>
      <c r="B337" s="36"/>
      <c r="C337" s="189" t="s">
        <v>623</v>
      </c>
      <c r="D337" s="189" t="s">
        <v>174</v>
      </c>
      <c r="E337" s="190" t="s">
        <v>799</v>
      </c>
      <c r="F337" s="191" t="s">
        <v>800</v>
      </c>
      <c r="G337" s="192" t="s">
        <v>199</v>
      </c>
      <c r="H337" s="193">
        <v>154.88999999999999</v>
      </c>
      <c r="I337" s="194"/>
      <c r="J337" s="195">
        <f>ROUND(I337*H337,2)</f>
        <v>0</v>
      </c>
      <c r="K337" s="191" t="s">
        <v>177</v>
      </c>
      <c r="L337" s="40"/>
      <c r="M337" s="196" t="s">
        <v>21</v>
      </c>
      <c r="N337" s="197" t="s">
        <v>44</v>
      </c>
      <c r="O337" s="65"/>
      <c r="P337" s="198">
        <f>O337*H337</f>
        <v>0</v>
      </c>
      <c r="Q337" s="198">
        <v>0</v>
      </c>
      <c r="R337" s="198">
        <f>Q337*H337</f>
        <v>0</v>
      </c>
      <c r="S337" s="198">
        <v>0</v>
      </c>
      <c r="T337" s="199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0" t="s">
        <v>178</v>
      </c>
      <c r="AT337" s="200" t="s">
        <v>174</v>
      </c>
      <c r="AU337" s="200" t="s">
        <v>83</v>
      </c>
      <c r="AY337" s="18" t="s">
        <v>172</v>
      </c>
      <c r="BE337" s="201">
        <f>IF(N337="základní",J337,0)</f>
        <v>0</v>
      </c>
      <c r="BF337" s="201">
        <f>IF(N337="snížená",J337,0)</f>
        <v>0</v>
      </c>
      <c r="BG337" s="201">
        <f>IF(N337="zákl. přenesená",J337,0)</f>
        <v>0</v>
      </c>
      <c r="BH337" s="201">
        <f>IF(N337="sníž. přenesená",J337,0)</f>
        <v>0</v>
      </c>
      <c r="BI337" s="201">
        <f>IF(N337="nulová",J337,0)</f>
        <v>0</v>
      </c>
      <c r="BJ337" s="18" t="s">
        <v>81</v>
      </c>
      <c r="BK337" s="201">
        <f>ROUND(I337*H337,2)</f>
        <v>0</v>
      </c>
      <c r="BL337" s="18" t="s">
        <v>178</v>
      </c>
      <c r="BM337" s="200" t="s">
        <v>801</v>
      </c>
    </row>
    <row r="338" spans="1:65" s="13" customFormat="1">
      <c r="B338" s="202"/>
      <c r="C338" s="203"/>
      <c r="D338" s="204" t="s">
        <v>180</v>
      </c>
      <c r="E338" s="205" t="s">
        <v>21</v>
      </c>
      <c r="F338" s="206" t="s">
        <v>1042</v>
      </c>
      <c r="G338" s="203"/>
      <c r="H338" s="207">
        <v>154.88999999999999</v>
      </c>
      <c r="I338" s="208"/>
      <c r="J338" s="203"/>
      <c r="K338" s="203"/>
      <c r="L338" s="209"/>
      <c r="M338" s="210"/>
      <c r="N338" s="211"/>
      <c r="O338" s="211"/>
      <c r="P338" s="211"/>
      <c r="Q338" s="211"/>
      <c r="R338" s="211"/>
      <c r="S338" s="211"/>
      <c r="T338" s="212"/>
      <c r="AT338" s="213" t="s">
        <v>180</v>
      </c>
      <c r="AU338" s="213" t="s">
        <v>83</v>
      </c>
      <c r="AV338" s="13" t="s">
        <v>83</v>
      </c>
      <c r="AW338" s="13" t="s">
        <v>34</v>
      </c>
      <c r="AX338" s="13" t="s">
        <v>73</v>
      </c>
      <c r="AY338" s="213" t="s">
        <v>172</v>
      </c>
    </row>
    <row r="339" spans="1:65" s="14" customFormat="1">
      <c r="B339" s="214"/>
      <c r="C339" s="215"/>
      <c r="D339" s="204" t="s">
        <v>180</v>
      </c>
      <c r="E339" s="216" t="s">
        <v>21</v>
      </c>
      <c r="F339" s="217" t="s">
        <v>182</v>
      </c>
      <c r="G339" s="215"/>
      <c r="H339" s="218">
        <v>154.88999999999999</v>
      </c>
      <c r="I339" s="219"/>
      <c r="J339" s="215"/>
      <c r="K339" s="215"/>
      <c r="L339" s="220"/>
      <c r="M339" s="221"/>
      <c r="N339" s="222"/>
      <c r="O339" s="222"/>
      <c r="P339" s="222"/>
      <c r="Q339" s="222"/>
      <c r="R339" s="222"/>
      <c r="S339" s="222"/>
      <c r="T339" s="223"/>
      <c r="AT339" s="224" t="s">
        <v>180</v>
      </c>
      <c r="AU339" s="224" t="s">
        <v>83</v>
      </c>
      <c r="AV339" s="14" t="s">
        <v>178</v>
      </c>
      <c r="AW339" s="14" t="s">
        <v>34</v>
      </c>
      <c r="AX339" s="14" t="s">
        <v>81</v>
      </c>
      <c r="AY339" s="224" t="s">
        <v>172</v>
      </c>
    </row>
    <row r="340" spans="1:65" s="2" customFormat="1" ht="16.5" customHeight="1">
      <c r="A340" s="35"/>
      <c r="B340" s="36"/>
      <c r="C340" s="189" t="s">
        <v>628</v>
      </c>
      <c r="D340" s="189" t="s">
        <v>174</v>
      </c>
      <c r="E340" s="190" t="s">
        <v>803</v>
      </c>
      <c r="F340" s="191" t="s">
        <v>804</v>
      </c>
      <c r="G340" s="192" t="s">
        <v>217</v>
      </c>
      <c r="H340" s="193">
        <v>1</v>
      </c>
      <c r="I340" s="194"/>
      <c r="J340" s="195">
        <f>ROUND(I340*H340,2)</f>
        <v>0</v>
      </c>
      <c r="K340" s="191" t="s">
        <v>177</v>
      </c>
      <c r="L340" s="40"/>
      <c r="M340" s="196" t="s">
        <v>21</v>
      </c>
      <c r="N340" s="197" t="s">
        <v>44</v>
      </c>
      <c r="O340" s="65"/>
      <c r="P340" s="198">
        <f>O340*H340</f>
        <v>0</v>
      </c>
      <c r="Q340" s="198">
        <v>0.46009</v>
      </c>
      <c r="R340" s="198">
        <f>Q340*H340</f>
        <v>0.46009</v>
      </c>
      <c r="S340" s="198">
        <v>0</v>
      </c>
      <c r="T340" s="199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0" t="s">
        <v>178</v>
      </c>
      <c r="AT340" s="200" t="s">
        <v>174</v>
      </c>
      <c r="AU340" s="200" t="s">
        <v>83</v>
      </c>
      <c r="AY340" s="18" t="s">
        <v>172</v>
      </c>
      <c r="BE340" s="201">
        <f>IF(N340="základní",J340,0)</f>
        <v>0</v>
      </c>
      <c r="BF340" s="201">
        <f>IF(N340="snížená",J340,0)</f>
        <v>0</v>
      </c>
      <c r="BG340" s="201">
        <f>IF(N340="zákl. přenesená",J340,0)</f>
        <v>0</v>
      </c>
      <c r="BH340" s="201">
        <f>IF(N340="sníž. přenesená",J340,0)</f>
        <v>0</v>
      </c>
      <c r="BI340" s="201">
        <f>IF(N340="nulová",J340,0)</f>
        <v>0</v>
      </c>
      <c r="BJ340" s="18" t="s">
        <v>81</v>
      </c>
      <c r="BK340" s="201">
        <f>ROUND(I340*H340,2)</f>
        <v>0</v>
      </c>
      <c r="BL340" s="18" t="s">
        <v>178</v>
      </c>
      <c r="BM340" s="200" t="s">
        <v>805</v>
      </c>
    </row>
    <row r="341" spans="1:65" s="13" customFormat="1">
      <c r="B341" s="202"/>
      <c r="C341" s="203"/>
      <c r="D341" s="204" t="s">
        <v>180</v>
      </c>
      <c r="E341" s="205" t="s">
        <v>21</v>
      </c>
      <c r="F341" s="206" t="s">
        <v>81</v>
      </c>
      <c r="G341" s="203"/>
      <c r="H341" s="207">
        <v>1</v>
      </c>
      <c r="I341" s="208"/>
      <c r="J341" s="203"/>
      <c r="K341" s="203"/>
      <c r="L341" s="209"/>
      <c r="M341" s="210"/>
      <c r="N341" s="211"/>
      <c r="O341" s="211"/>
      <c r="P341" s="211"/>
      <c r="Q341" s="211"/>
      <c r="R341" s="211"/>
      <c r="S341" s="211"/>
      <c r="T341" s="212"/>
      <c r="AT341" s="213" t="s">
        <v>180</v>
      </c>
      <c r="AU341" s="213" t="s">
        <v>83</v>
      </c>
      <c r="AV341" s="13" t="s">
        <v>83</v>
      </c>
      <c r="AW341" s="13" t="s">
        <v>34</v>
      </c>
      <c r="AX341" s="13" t="s">
        <v>73</v>
      </c>
      <c r="AY341" s="213" t="s">
        <v>172</v>
      </c>
    </row>
    <row r="342" spans="1:65" s="14" customFormat="1">
      <c r="B342" s="214"/>
      <c r="C342" s="215"/>
      <c r="D342" s="204" t="s">
        <v>180</v>
      </c>
      <c r="E342" s="216" t="s">
        <v>21</v>
      </c>
      <c r="F342" s="217" t="s">
        <v>182</v>
      </c>
      <c r="G342" s="215"/>
      <c r="H342" s="218">
        <v>1</v>
      </c>
      <c r="I342" s="219"/>
      <c r="J342" s="215"/>
      <c r="K342" s="215"/>
      <c r="L342" s="220"/>
      <c r="M342" s="221"/>
      <c r="N342" s="222"/>
      <c r="O342" s="222"/>
      <c r="P342" s="222"/>
      <c r="Q342" s="222"/>
      <c r="R342" s="222"/>
      <c r="S342" s="222"/>
      <c r="T342" s="223"/>
      <c r="AT342" s="224" t="s">
        <v>180</v>
      </c>
      <c r="AU342" s="224" t="s">
        <v>83</v>
      </c>
      <c r="AV342" s="14" t="s">
        <v>178</v>
      </c>
      <c r="AW342" s="14" t="s">
        <v>34</v>
      </c>
      <c r="AX342" s="14" t="s">
        <v>81</v>
      </c>
      <c r="AY342" s="224" t="s">
        <v>172</v>
      </c>
    </row>
    <row r="343" spans="1:65" s="2" customFormat="1" ht="16.5" customHeight="1">
      <c r="A343" s="35"/>
      <c r="B343" s="36"/>
      <c r="C343" s="189" t="s">
        <v>633</v>
      </c>
      <c r="D343" s="189" t="s">
        <v>174</v>
      </c>
      <c r="E343" s="190" t="s">
        <v>849</v>
      </c>
      <c r="F343" s="191" t="s">
        <v>850</v>
      </c>
      <c r="G343" s="192" t="s">
        <v>217</v>
      </c>
      <c r="H343" s="193">
        <v>8</v>
      </c>
      <c r="I343" s="194"/>
      <c r="J343" s="195">
        <f>ROUND(I343*H343,2)</f>
        <v>0</v>
      </c>
      <c r="K343" s="191" t="s">
        <v>177</v>
      </c>
      <c r="L343" s="40"/>
      <c r="M343" s="196" t="s">
        <v>21</v>
      </c>
      <c r="N343" s="197" t="s">
        <v>44</v>
      </c>
      <c r="O343" s="65"/>
      <c r="P343" s="198">
        <f>O343*H343</f>
        <v>0</v>
      </c>
      <c r="Q343" s="198">
        <v>0.12303</v>
      </c>
      <c r="R343" s="198">
        <f>Q343*H343</f>
        <v>0.98424</v>
      </c>
      <c r="S343" s="198">
        <v>0</v>
      </c>
      <c r="T343" s="199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0" t="s">
        <v>178</v>
      </c>
      <c r="AT343" s="200" t="s">
        <v>174</v>
      </c>
      <c r="AU343" s="200" t="s">
        <v>83</v>
      </c>
      <c r="AY343" s="18" t="s">
        <v>172</v>
      </c>
      <c r="BE343" s="201">
        <f>IF(N343="základní",J343,0)</f>
        <v>0</v>
      </c>
      <c r="BF343" s="201">
        <f>IF(N343="snížená",J343,0)</f>
        <v>0</v>
      </c>
      <c r="BG343" s="201">
        <f>IF(N343="zákl. přenesená",J343,0)</f>
        <v>0</v>
      </c>
      <c r="BH343" s="201">
        <f>IF(N343="sníž. přenesená",J343,0)</f>
        <v>0</v>
      </c>
      <c r="BI343" s="201">
        <f>IF(N343="nulová",J343,0)</f>
        <v>0</v>
      </c>
      <c r="BJ343" s="18" t="s">
        <v>81</v>
      </c>
      <c r="BK343" s="201">
        <f>ROUND(I343*H343,2)</f>
        <v>0</v>
      </c>
      <c r="BL343" s="18" t="s">
        <v>178</v>
      </c>
      <c r="BM343" s="200" t="s">
        <v>851</v>
      </c>
    </row>
    <row r="344" spans="1:65" s="15" customFormat="1">
      <c r="B344" s="225"/>
      <c r="C344" s="226"/>
      <c r="D344" s="204" t="s">
        <v>180</v>
      </c>
      <c r="E344" s="227" t="s">
        <v>21</v>
      </c>
      <c r="F344" s="228" t="s">
        <v>1028</v>
      </c>
      <c r="G344" s="226"/>
      <c r="H344" s="227" t="s">
        <v>21</v>
      </c>
      <c r="I344" s="229"/>
      <c r="J344" s="226"/>
      <c r="K344" s="226"/>
      <c r="L344" s="230"/>
      <c r="M344" s="231"/>
      <c r="N344" s="232"/>
      <c r="O344" s="232"/>
      <c r="P344" s="232"/>
      <c r="Q344" s="232"/>
      <c r="R344" s="232"/>
      <c r="S344" s="232"/>
      <c r="T344" s="233"/>
      <c r="AT344" s="234" t="s">
        <v>180</v>
      </c>
      <c r="AU344" s="234" t="s">
        <v>83</v>
      </c>
      <c r="AV344" s="15" t="s">
        <v>81</v>
      </c>
      <c r="AW344" s="15" t="s">
        <v>34</v>
      </c>
      <c r="AX344" s="15" t="s">
        <v>73</v>
      </c>
      <c r="AY344" s="234" t="s">
        <v>172</v>
      </c>
    </row>
    <row r="345" spans="1:65" s="13" customFormat="1">
      <c r="B345" s="202"/>
      <c r="C345" s="203"/>
      <c r="D345" s="204" t="s">
        <v>180</v>
      </c>
      <c r="E345" s="205" t="s">
        <v>21</v>
      </c>
      <c r="F345" s="206" t="s">
        <v>214</v>
      </c>
      <c r="G345" s="203"/>
      <c r="H345" s="207">
        <v>8</v>
      </c>
      <c r="I345" s="208"/>
      <c r="J345" s="203"/>
      <c r="K345" s="203"/>
      <c r="L345" s="209"/>
      <c r="M345" s="210"/>
      <c r="N345" s="211"/>
      <c r="O345" s="211"/>
      <c r="P345" s="211"/>
      <c r="Q345" s="211"/>
      <c r="R345" s="211"/>
      <c r="S345" s="211"/>
      <c r="T345" s="212"/>
      <c r="AT345" s="213" t="s">
        <v>180</v>
      </c>
      <c r="AU345" s="213" t="s">
        <v>83</v>
      </c>
      <c r="AV345" s="13" t="s">
        <v>83</v>
      </c>
      <c r="AW345" s="13" t="s">
        <v>34</v>
      </c>
      <c r="AX345" s="13" t="s">
        <v>73</v>
      </c>
      <c r="AY345" s="213" t="s">
        <v>172</v>
      </c>
    </row>
    <row r="346" spans="1:65" s="14" customFormat="1">
      <c r="B346" s="214"/>
      <c r="C346" s="215"/>
      <c r="D346" s="204" t="s">
        <v>180</v>
      </c>
      <c r="E346" s="216" t="s">
        <v>21</v>
      </c>
      <c r="F346" s="217" t="s">
        <v>182</v>
      </c>
      <c r="G346" s="215"/>
      <c r="H346" s="218">
        <v>8</v>
      </c>
      <c r="I346" s="219"/>
      <c r="J346" s="215"/>
      <c r="K346" s="215"/>
      <c r="L346" s="220"/>
      <c r="M346" s="221"/>
      <c r="N346" s="222"/>
      <c r="O346" s="222"/>
      <c r="P346" s="222"/>
      <c r="Q346" s="222"/>
      <c r="R346" s="222"/>
      <c r="S346" s="222"/>
      <c r="T346" s="223"/>
      <c r="AT346" s="224" t="s">
        <v>180</v>
      </c>
      <c r="AU346" s="224" t="s">
        <v>83</v>
      </c>
      <c r="AV346" s="14" t="s">
        <v>178</v>
      </c>
      <c r="AW346" s="14" t="s">
        <v>34</v>
      </c>
      <c r="AX346" s="14" t="s">
        <v>81</v>
      </c>
      <c r="AY346" s="224" t="s">
        <v>172</v>
      </c>
    </row>
    <row r="347" spans="1:65" s="2" customFormat="1" ht="16.5" customHeight="1">
      <c r="A347" s="35"/>
      <c r="B347" s="36"/>
      <c r="C347" s="235" t="s">
        <v>638</v>
      </c>
      <c r="D347" s="235" t="s">
        <v>416</v>
      </c>
      <c r="E347" s="236" t="s">
        <v>853</v>
      </c>
      <c r="F347" s="237" t="s">
        <v>854</v>
      </c>
      <c r="G347" s="238" t="s">
        <v>217</v>
      </c>
      <c r="H347" s="239">
        <v>8</v>
      </c>
      <c r="I347" s="240"/>
      <c r="J347" s="241">
        <f>ROUND(I347*H347,2)</f>
        <v>0</v>
      </c>
      <c r="K347" s="237" t="s">
        <v>21</v>
      </c>
      <c r="L347" s="242"/>
      <c r="M347" s="243" t="s">
        <v>21</v>
      </c>
      <c r="N347" s="244" t="s">
        <v>44</v>
      </c>
      <c r="O347" s="65"/>
      <c r="P347" s="198">
        <f>O347*H347</f>
        <v>0</v>
      </c>
      <c r="Q347" s="198">
        <v>1.2E-2</v>
      </c>
      <c r="R347" s="198">
        <f>Q347*H347</f>
        <v>9.6000000000000002E-2</v>
      </c>
      <c r="S347" s="198">
        <v>0</v>
      </c>
      <c r="T347" s="199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0" t="s">
        <v>214</v>
      </c>
      <c r="AT347" s="200" t="s">
        <v>416</v>
      </c>
      <c r="AU347" s="200" t="s">
        <v>83</v>
      </c>
      <c r="AY347" s="18" t="s">
        <v>172</v>
      </c>
      <c r="BE347" s="201">
        <f>IF(N347="základní",J347,0)</f>
        <v>0</v>
      </c>
      <c r="BF347" s="201">
        <f>IF(N347="snížená",J347,0)</f>
        <v>0</v>
      </c>
      <c r="BG347" s="201">
        <f>IF(N347="zákl. přenesená",J347,0)</f>
        <v>0</v>
      </c>
      <c r="BH347" s="201">
        <f>IF(N347="sníž. přenesená",J347,0)</f>
        <v>0</v>
      </c>
      <c r="BI347" s="201">
        <f>IF(N347="nulová",J347,0)</f>
        <v>0</v>
      </c>
      <c r="BJ347" s="18" t="s">
        <v>81</v>
      </c>
      <c r="BK347" s="201">
        <f>ROUND(I347*H347,2)</f>
        <v>0</v>
      </c>
      <c r="BL347" s="18" t="s">
        <v>178</v>
      </c>
      <c r="BM347" s="200" t="s">
        <v>855</v>
      </c>
    </row>
    <row r="348" spans="1:65" s="2" customFormat="1" ht="16.5" customHeight="1">
      <c r="A348" s="35"/>
      <c r="B348" s="36"/>
      <c r="C348" s="235" t="s">
        <v>642</v>
      </c>
      <c r="D348" s="235" t="s">
        <v>416</v>
      </c>
      <c r="E348" s="236" t="s">
        <v>857</v>
      </c>
      <c r="F348" s="237" t="s">
        <v>858</v>
      </c>
      <c r="G348" s="238" t="s">
        <v>217</v>
      </c>
      <c r="H348" s="239">
        <v>8</v>
      </c>
      <c r="I348" s="240"/>
      <c r="J348" s="241">
        <f>ROUND(I348*H348,2)</f>
        <v>0</v>
      </c>
      <c r="K348" s="237" t="s">
        <v>21</v>
      </c>
      <c r="L348" s="242"/>
      <c r="M348" s="243" t="s">
        <v>21</v>
      </c>
      <c r="N348" s="244" t="s">
        <v>44</v>
      </c>
      <c r="O348" s="65"/>
      <c r="P348" s="198">
        <f>O348*H348</f>
        <v>0</v>
      </c>
      <c r="Q348" s="198">
        <v>1E-3</v>
      </c>
      <c r="R348" s="198">
        <f>Q348*H348</f>
        <v>8.0000000000000002E-3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214</v>
      </c>
      <c r="AT348" s="200" t="s">
        <v>416</v>
      </c>
      <c r="AU348" s="200" t="s">
        <v>83</v>
      </c>
      <c r="AY348" s="18" t="s">
        <v>172</v>
      </c>
      <c r="BE348" s="201">
        <f>IF(N348="základní",J348,0)</f>
        <v>0</v>
      </c>
      <c r="BF348" s="201">
        <f>IF(N348="snížená",J348,0)</f>
        <v>0</v>
      </c>
      <c r="BG348" s="201">
        <f>IF(N348="zákl. přenesená",J348,0)</f>
        <v>0</v>
      </c>
      <c r="BH348" s="201">
        <f>IF(N348="sníž. přenesená",J348,0)</f>
        <v>0</v>
      </c>
      <c r="BI348" s="201">
        <f>IF(N348="nulová",J348,0)</f>
        <v>0</v>
      </c>
      <c r="BJ348" s="18" t="s">
        <v>81</v>
      </c>
      <c r="BK348" s="201">
        <f>ROUND(I348*H348,2)</f>
        <v>0</v>
      </c>
      <c r="BL348" s="18" t="s">
        <v>178</v>
      </c>
      <c r="BM348" s="200" t="s">
        <v>859</v>
      </c>
    </row>
    <row r="349" spans="1:65" s="2" customFormat="1" ht="16.5" customHeight="1">
      <c r="A349" s="35"/>
      <c r="B349" s="36"/>
      <c r="C349" s="189" t="s">
        <v>647</v>
      </c>
      <c r="D349" s="189" t="s">
        <v>174</v>
      </c>
      <c r="E349" s="190" t="s">
        <v>861</v>
      </c>
      <c r="F349" s="191" t="s">
        <v>862</v>
      </c>
      <c r="G349" s="192" t="s">
        <v>217</v>
      </c>
      <c r="H349" s="193">
        <v>2</v>
      </c>
      <c r="I349" s="194"/>
      <c r="J349" s="195">
        <f>ROUND(I349*H349,2)</f>
        <v>0</v>
      </c>
      <c r="K349" s="191" t="s">
        <v>177</v>
      </c>
      <c r="L349" s="40"/>
      <c r="M349" s="196" t="s">
        <v>21</v>
      </c>
      <c r="N349" s="197" t="s">
        <v>44</v>
      </c>
      <c r="O349" s="65"/>
      <c r="P349" s="198">
        <f>O349*H349</f>
        <v>0</v>
      </c>
      <c r="Q349" s="198">
        <v>0.32906000000000002</v>
      </c>
      <c r="R349" s="198">
        <f>Q349*H349</f>
        <v>0.65812000000000004</v>
      </c>
      <c r="S349" s="198">
        <v>0</v>
      </c>
      <c r="T349" s="19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0" t="s">
        <v>178</v>
      </c>
      <c r="AT349" s="200" t="s">
        <v>174</v>
      </c>
      <c r="AU349" s="200" t="s">
        <v>83</v>
      </c>
      <c r="AY349" s="18" t="s">
        <v>172</v>
      </c>
      <c r="BE349" s="201">
        <f>IF(N349="základní",J349,0)</f>
        <v>0</v>
      </c>
      <c r="BF349" s="201">
        <f>IF(N349="snížená",J349,0)</f>
        <v>0</v>
      </c>
      <c r="BG349" s="201">
        <f>IF(N349="zákl. přenesená",J349,0)</f>
        <v>0</v>
      </c>
      <c r="BH349" s="201">
        <f>IF(N349="sníž. přenesená",J349,0)</f>
        <v>0</v>
      </c>
      <c r="BI349" s="201">
        <f>IF(N349="nulová",J349,0)</f>
        <v>0</v>
      </c>
      <c r="BJ349" s="18" t="s">
        <v>81</v>
      </c>
      <c r="BK349" s="201">
        <f>ROUND(I349*H349,2)</f>
        <v>0</v>
      </c>
      <c r="BL349" s="18" t="s">
        <v>178</v>
      </c>
      <c r="BM349" s="200" t="s">
        <v>863</v>
      </c>
    </row>
    <row r="350" spans="1:65" s="15" customFormat="1">
      <c r="B350" s="225"/>
      <c r="C350" s="226"/>
      <c r="D350" s="204" t="s">
        <v>180</v>
      </c>
      <c r="E350" s="227" t="s">
        <v>21</v>
      </c>
      <c r="F350" s="228" t="s">
        <v>1028</v>
      </c>
      <c r="G350" s="226"/>
      <c r="H350" s="227" t="s">
        <v>21</v>
      </c>
      <c r="I350" s="229"/>
      <c r="J350" s="226"/>
      <c r="K350" s="226"/>
      <c r="L350" s="230"/>
      <c r="M350" s="231"/>
      <c r="N350" s="232"/>
      <c r="O350" s="232"/>
      <c r="P350" s="232"/>
      <c r="Q350" s="232"/>
      <c r="R350" s="232"/>
      <c r="S350" s="232"/>
      <c r="T350" s="233"/>
      <c r="AT350" s="234" t="s">
        <v>180</v>
      </c>
      <c r="AU350" s="234" t="s">
        <v>83</v>
      </c>
      <c r="AV350" s="15" t="s">
        <v>81</v>
      </c>
      <c r="AW350" s="15" t="s">
        <v>34</v>
      </c>
      <c r="AX350" s="15" t="s">
        <v>73</v>
      </c>
      <c r="AY350" s="234" t="s">
        <v>172</v>
      </c>
    </row>
    <row r="351" spans="1:65" s="13" customFormat="1">
      <c r="B351" s="202"/>
      <c r="C351" s="203"/>
      <c r="D351" s="204" t="s">
        <v>180</v>
      </c>
      <c r="E351" s="205" t="s">
        <v>21</v>
      </c>
      <c r="F351" s="206" t="s">
        <v>83</v>
      </c>
      <c r="G351" s="203"/>
      <c r="H351" s="207">
        <v>2</v>
      </c>
      <c r="I351" s="208"/>
      <c r="J351" s="203"/>
      <c r="K351" s="203"/>
      <c r="L351" s="209"/>
      <c r="M351" s="210"/>
      <c r="N351" s="211"/>
      <c r="O351" s="211"/>
      <c r="P351" s="211"/>
      <c r="Q351" s="211"/>
      <c r="R351" s="211"/>
      <c r="S351" s="211"/>
      <c r="T351" s="212"/>
      <c r="AT351" s="213" t="s">
        <v>180</v>
      </c>
      <c r="AU351" s="213" t="s">
        <v>83</v>
      </c>
      <c r="AV351" s="13" t="s">
        <v>83</v>
      </c>
      <c r="AW351" s="13" t="s">
        <v>34</v>
      </c>
      <c r="AX351" s="13" t="s">
        <v>73</v>
      </c>
      <c r="AY351" s="213" t="s">
        <v>172</v>
      </c>
    </row>
    <row r="352" spans="1:65" s="14" customFormat="1">
      <c r="B352" s="214"/>
      <c r="C352" s="215"/>
      <c r="D352" s="204" t="s">
        <v>180</v>
      </c>
      <c r="E352" s="216" t="s">
        <v>21</v>
      </c>
      <c r="F352" s="217" t="s">
        <v>182</v>
      </c>
      <c r="G352" s="215"/>
      <c r="H352" s="218">
        <v>2</v>
      </c>
      <c r="I352" s="219"/>
      <c r="J352" s="215"/>
      <c r="K352" s="215"/>
      <c r="L352" s="220"/>
      <c r="M352" s="221"/>
      <c r="N352" s="222"/>
      <c r="O352" s="222"/>
      <c r="P352" s="222"/>
      <c r="Q352" s="222"/>
      <c r="R352" s="222"/>
      <c r="S352" s="222"/>
      <c r="T352" s="223"/>
      <c r="AT352" s="224" t="s">
        <v>180</v>
      </c>
      <c r="AU352" s="224" t="s">
        <v>83</v>
      </c>
      <c r="AV352" s="14" t="s">
        <v>178</v>
      </c>
      <c r="AW352" s="14" t="s">
        <v>34</v>
      </c>
      <c r="AX352" s="14" t="s">
        <v>81</v>
      </c>
      <c r="AY352" s="224" t="s">
        <v>172</v>
      </c>
    </row>
    <row r="353" spans="1:65" s="2" customFormat="1" ht="16.5" customHeight="1">
      <c r="A353" s="35"/>
      <c r="B353" s="36"/>
      <c r="C353" s="235" t="s">
        <v>652</v>
      </c>
      <c r="D353" s="235" t="s">
        <v>416</v>
      </c>
      <c r="E353" s="236" t="s">
        <v>865</v>
      </c>
      <c r="F353" s="237" t="s">
        <v>866</v>
      </c>
      <c r="G353" s="238" t="s">
        <v>217</v>
      </c>
      <c r="H353" s="239">
        <v>2</v>
      </c>
      <c r="I353" s="240"/>
      <c r="J353" s="241">
        <f>ROUND(I353*H353,2)</f>
        <v>0</v>
      </c>
      <c r="K353" s="237" t="s">
        <v>21</v>
      </c>
      <c r="L353" s="242"/>
      <c r="M353" s="243" t="s">
        <v>21</v>
      </c>
      <c r="N353" s="244" t="s">
        <v>44</v>
      </c>
      <c r="O353" s="65"/>
      <c r="P353" s="198">
        <f>O353*H353</f>
        <v>0</v>
      </c>
      <c r="Q353" s="198">
        <v>2.4E-2</v>
      </c>
      <c r="R353" s="198">
        <f>Q353*H353</f>
        <v>4.8000000000000001E-2</v>
      </c>
      <c r="S353" s="198">
        <v>0</v>
      </c>
      <c r="T353" s="199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0" t="s">
        <v>214</v>
      </c>
      <c r="AT353" s="200" t="s">
        <v>416</v>
      </c>
      <c r="AU353" s="200" t="s">
        <v>83</v>
      </c>
      <c r="AY353" s="18" t="s">
        <v>172</v>
      </c>
      <c r="BE353" s="201">
        <f>IF(N353="základní",J353,0)</f>
        <v>0</v>
      </c>
      <c r="BF353" s="201">
        <f>IF(N353="snížená",J353,0)</f>
        <v>0</v>
      </c>
      <c r="BG353" s="201">
        <f>IF(N353="zákl. přenesená",J353,0)</f>
        <v>0</v>
      </c>
      <c r="BH353" s="201">
        <f>IF(N353="sníž. přenesená",J353,0)</f>
        <v>0</v>
      </c>
      <c r="BI353" s="201">
        <f>IF(N353="nulová",J353,0)</f>
        <v>0</v>
      </c>
      <c r="BJ353" s="18" t="s">
        <v>81</v>
      </c>
      <c r="BK353" s="201">
        <f>ROUND(I353*H353,2)</f>
        <v>0</v>
      </c>
      <c r="BL353" s="18" t="s">
        <v>178</v>
      </c>
      <c r="BM353" s="200" t="s">
        <v>867</v>
      </c>
    </row>
    <row r="354" spans="1:65" s="2" customFormat="1" ht="16.5" customHeight="1">
      <c r="A354" s="35"/>
      <c r="B354" s="36"/>
      <c r="C354" s="235" t="s">
        <v>656</v>
      </c>
      <c r="D354" s="235" t="s">
        <v>416</v>
      </c>
      <c r="E354" s="236" t="s">
        <v>869</v>
      </c>
      <c r="F354" s="237" t="s">
        <v>870</v>
      </c>
      <c r="G354" s="238" t="s">
        <v>217</v>
      </c>
      <c r="H354" s="239">
        <v>2</v>
      </c>
      <c r="I354" s="240"/>
      <c r="J354" s="241">
        <f>ROUND(I354*H354,2)</f>
        <v>0</v>
      </c>
      <c r="K354" s="237" t="s">
        <v>21</v>
      </c>
      <c r="L354" s="242"/>
      <c r="M354" s="243" t="s">
        <v>21</v>
      </c>
      <c r="N354" s="244" t="s">
        <v>44</v>
      </c>
      <c r="O354" s="65"/>
      <c r="P354" s="198">
        <f>O354*H354</f>
        <v>0</v>
      </c>
      <c r="Q354" s="198">
        <v>2E-3</v>
      </c>
      <c r="R354" s="198">
        <f>Q354*H354</f>
        <v>4.0000000000000001E-3</v>
      </c>
      <c r="S354" s="198">
        <v>0</v>
      </c>
      <c r="T354" s="199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0" t="s">
        <v>214</v>
      </c>
      <c r="AT354" s="200" t="s">
        <v>416</v>
      </c>
      <c r="AU354" s="200" t="s">
        <v>83</v>
      </c>
      <c r="AY354" s="18" t="s">
        <v>172</v>
      </c>
      <c r="BE354" s="201">
        <f>IF(N354="základní",J354,0)</f>
        <v>0</v>
      </c>
      <c r="BF354" s="201">
        <f>IF(N354="snížená",J354,0)</f>
        <v>0</v>
      </c>
      <c r="BG354" s="201">
        <f>IF(N354="zákl. přenesená",J354,0)</f>
        <v>0</v>
      </c>
      <c r="BH354" s="201">
        <f>IF(N354="sníž. přenesená",J354,0)</f>
        <v>0</v>
      </c>
      <c r="BI354" s="201">
        <f>IF(N354="nulová",J354,0)</f>
        <v>0</v>
      </c>
      <c r="BJ354" s="18" t="s">
        <v>81</v>
      </c>
      <c r="BK354" s="201">
        <f>ROUND(I354*H354,2)</f>
        <v>0</v>
      </c>
      <c r="BL354" s="18" t="s">
        <v>178</v>
      </c>
      <c r="BM354" s="200" t="s">
        <v>871</v>
      </c>
    </row>
    <row r="355" spans="1:65" s="2" customFormat="1" ht="16.5" customHeight="1">
      <c r="A355" s="35"/>
      <c r="B355" s="36"/>
      <c r="C355" s="189" t="s">
        <v>660</v>
      </c>
      <c r="D355" s="189" t="s">
        <v>174</v>
      </c>
      <c r="E355" s="190" t="s">
        <v>873</v>
      </c>
      <c r="F355" s="191" t="s">
        <v>874</v>
      </c>
      <c r="G355" s="192" t="s">
        <v>217</v>
      </c>
      <c r="H355" s="193">
        <v>16</v>
      </c>
      <c r="I355" s="194"/>
      <c r="J355" s="195">
        <f>ROUND(I355*H355,2)</f>
        <v>0</v>
      </c>
      <c r="K355" s="191" t="s">
        <v>177</v>
      </c>
      <c r="L355" s="40"/>
      <c r="M355" s="196" t="s">
        <v>21</v>
      </c>
      <c r="N355" s="197" t="s">
        <v>44</v>
      </c>
      <c r="O355" s="65"/>
      <c r="P355" s="198">
        <f>O355*H355</f>
        <v>0</v>
      </c>
      <c r="Q355" s="198">
        <v>3.1E-4</v>
      </c>
      <c r="R355" s="198">
        <f>Q355*H355</f>
        <v>4.96E-3</v>
      </c>
      <c r="S355" s="198">
        <v>0</v>
      </c>
      <c r="T355" s="199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0" t="s">
        <v>178</v>
      </c>
      <c r="AT355" s="200" t="s">
        <v>174</v>
      </c>
      <c r="AU355" s="200" t="s">
        <v>83</v>
      </c>
      <c r="AY355" s="18" t="s">
        <v>172</v>
      </c>
      <c r="BE355" s="201">
        <f>IF(N355="základní",J355,0)</f>
        <v>0</v>
      </c>
      <c r="BF355" s="201">
        <f>IF(N355="snížená",J355,0)</f>
        <v>0</v>
      </c>
      <c r="BG355" s="201">
        <f>IF(N355="zákl. přenesená",J355,0)</f>
        <v>0</v>
      </c>
      <c r="BH355" s="201">
        <f>IF(N355="sníž. přenesená",J355,0)</f>
        <v>0</v>
      </c>
      <c r="BI355" s="201">
        <f>IF(N355="nulová",J355,0)</f>
        <v>0</v>
      </c>
      <c r="BJ355" s="18" t="s">
        <v>81</v>
      </c>
      <c r="BK355" s="201">
        <f>ROUND(I355*H355,2)</f>
        <v>0</v>
      </c>
      <c r="BL355" s="18" t="s">
        <v>178</v>
      </c>
      <c r="BM355" s="200" t="s">
        <v>875</v>
      </c>
    </row>
    <row r="356" spans="1:65" s="15" customFormat="1">
      <c r="B356" s="225"/>
      <c r="C356" s="226"/>
      <c r="D356" s="204" t="s">
        <v>180</v>
      </c>
      <c r="E356" s="227" t="s">
        <v>21</v>
      </c>
      <c r="F356" s="228" t="s">
        <v>1028</v>
      </c>
      <c r="G356" s="226"/>
      <c r="H356" s="227" t="s">
        <v>21</v>
      </c>
      <c r="I356" s="229"/>
      <c r="J356" s="226"/>
      <c r="K356" s="226"/>
      <c r="L356" s="230"/>
      <c r="M356" s="231"/>
      <c r="N356" s="232"/>
      <c r="O356" s="232"/>
      <c r="P356" s="232"/>
      <c r="Q356" s="232"/>
      <c r="R356" s="232"/>
      <c r="S356" s="232"/>
      <c r="T356" s="233"/>
      <c r="AT356" s="234" t="s">
        <v>180</v>
      </c>
      <c r="AU356" s="234" t="s">
        <v>83</v>
      </c>
      <c r="AV356" s="15" t="s">
        <v>81</v>
      </c>
      <c r="AW356" s="15" t="s">
        <v>34</v>
      </c>
      <c r="AX356" s="15" t="s">
        <v>73</v>
      </c>
      <c r="AY356" s="234" t="s">
        <v>172</v>
      </c>
    </row>
    <row r="357" spans="1:65" s="13" customFormat="1">
      <c r="B357" s="202"/>
      <c r="C357" s="203"/>
      <c r="D357" s="204" t="s">
        <v>180</v>
      </c>
      <c r="E357" s="205" t="s">
        <v>21</v>
      </c>
      <c r="F357" s="206" t="s">
        <v>248</v>
      </c>
      <c r="G357" s="203"/>
      <c r="H357" s="207">
        <v>16</v>
      </c>
      <c r="I357" s="208"/>
      <c r="J357" s="203"/>
      <c r="K357" s="203"/>
      <c r="L357" s="209"/>
      <c r="M357" s="210"/>
      <c r="N357" s="211"/>
      <c r="O357" s="211"/>
      <c r="P357" s="211"/>
      <c r="Q357" s="211"/>
      <c r="R357" s="211"/>
      <c r="S357" s="211"/>
      <c r="T357" s="212"/>
      <c r="AT357" s="213" t="s">
        <v>180</v>
      </c>
      <c r="AU357" s="213" t="s">
        <v>83</v>
      </c>
      <c r="AV357" s="13" t="s">
        <v>83</v>
      </c>
      <c r="AW357" s="13" t="s">
        <v>34</v>
      </c>
      <c r="AX357" s="13" t="s">
        <v>73</v>
      </c>
      <c r="AY357" s="213" t="s">
        <v>172</v>
      </c>
    </row>
    <row r="358" spans="1:65" s="14" customFormat="1">
      <c r="B358" s="214"/>
      <c r="C358" s="215"/>
      <c r="D358" s="204" t="s">
        <v>180</v>
      </c>
      <c r="E358" s="216" t="s">
        <v>21</v>
      </c>
      <c r="F358" s="217" t="s">
        <v>182</v>
      </c>
      <c r="G358" s="215"/>
      <c r="H358" s="218">
        <v>16</v>
      </c>
      <c r="I358" s="219"/>
      <c r="J358" s="215"/>
      <c r="K358" s="215"/>
      <c r="L358" s="220"/>
      <c r="M358" s="221"/>
      <c r="N358" s="222"/>
      <c r="O358" s="222"/>
      <c r="P358" s="222"/>
      <c r="Q358" s="222"/>
      <c r="R358" s="222"/>
      <c r="S358" s="222"/>
      <c r="T358" s="223"/>
      <c r="AT358" s="224" t="s">
        <v>180</v>
      </c>
      <c r="AU358" s="224" t="s">
        <v>83</v>
      </c>
      <c r="AV358" s="14" t="s">
        <v>178</v>
      </c>
      <c r="AW358" s="14" t="s">
        <v>34</v>
      </c>
      <c r="AX358" s="14" t="s">
        <v>81</v>
      </c>
      <c r="AY358" s="224" t="s">
        <v>172</v>
      </c>
    </row>
    <row r="359" spans="1:65" s="2" customFormat="1" ht="16.5" customHeight="1">
      <c r="A359" s="35"/>
      <c r="B359" s="36"/>
      <c r="C359" s="189" t="s">
        <v>665</v>
      </c>
      <c r="D359" s="189" t="s">
        <v>174</v>
      </c>
      <c r="E359" s="190" t="s">
        <v>877</v>
      </c>
      <c r="F359" s="191" t="s">
        <v>878</v>
      </c>
      <c r="G359" s="192" t="s">
        <v>217</v>
      </c>
      <c r="H359" s="193">
        <v>1</v>
      </c>
      <c r="I359" s="194"/>
      <c r="J359" s="195">
        <f>ROUND(I359*H359,2)</f>
        <v>0</v>
      </c>
      <c r="K359" s="191" t="s">
        <v>177</v>
      </c>
      <c r="L359" s="40"/>
      <c r="M359" s="196" t="s">
        <v>21</v>
      </c>
      <c r="N359" s="197" t="s">
        <v>44</v>
      </c>
      <c r="O359" s="65"/>
      <c r="P359" s="198">
        <f>O359*H359</f>
        <v>0</v>
      </c>
      <c r="Q359" s="198">
        <v>1.6000000000000001E-4</v>
      </c>
      <c r="R359" s="198">
        <f>Q359*H359</f>
        <v>1.6000000000000001E-4</v>
      </c>
      <c r="S359" s="198">
        <v>0</v>
      </c>
      <c r="T359" s="199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0" t="s">
        <v>178</v>
      </c>
      <c r="AT359" s="200" t="s">
        <v>174</v>
      </c>
      <c r="AU359" s="200" t="s">
        <v>83</v>
      </c>
      <c r="AY359" s="18" t="s">
        <v>172</v>
      </c>
      <c r="BE359" s="201">
        <f>IF(N359="základní",J359,0)</f>
        <v>0</v>
      </c>
      <c r="BF359" s="201">
        <f>IF(N359="snížená",J359,0)</f>
        <v>0</v>
      </c>
      <c r="BG359" s="201">
        <f>IF(N359="zákl. přenesená",J359,0)</f>
        <v>0</v>
      </c>
      <c r="BH359" s="201">
        <f>IF(N359="sníž. přenesená",J359,0)</f>
        <v>0</v>
      </c>
      <c r="BI359" s="201">
        <f>IF(N359="nulová",J359,0)</f>
        <v>0</v>
      </c>
      <c r="BJ359" s="18" t="s">
        <v>81</v>
      </c>
      <c r="BK359" s="201">
        <f>ROUND(I359*H359,2)</f>
        <v>0</v>
      </c>
      <c r="BL359" s="18" t="s">
        <v>178</v>
      </c>
      <c r="BM359" s="200" t="s">
        <v>1056</v>
      </c>
    </row>
    <row r="360" spans="1:65" s="15" customFormat="1">
      <c r="B360" s="225"/>
      <c r="C360" s="226"/>
      <c r="D360" s="204" t="s">
        <v>180</v>
      </c>
      <c r="E360" s="227" t="s">
        <v>21</v>
      </c>
      <c r="F360" s="228" t="s">
        <v>1028</v>
      </c>
      <c r="G360" s="226"/>
      <c r="H360" s="227" t="s">
        <v>21</v>
      </c>
      <c r="I360" s="229"/>
      <c r="J360" s="226"/>
      <c r="K360" s="226"/>
      <c r="L360" s="230"/>
      <c r="M360" s="231"/>
      <c r="N360" s="232"/>
      <c r="O360" s="232"/>
      <c r="P360" s="232"/>
      <c r="Q360" s="232"/>
      <c r="R360" s="232"/>
      <c r="S360" s="232"/>
      <c r="T360" s="233"/>
      <c r="AT360" s="234" t="s">
        <v>180</v>
      </c>
      <c r="AU360" s="234" t="s">
        <v>83</v>
      </c>
      <c r="AV360" s="15" t="s">
        <v>81</v>
      </c>
      <c r="AW360" s="15" t="s">
        <v>34</v>
      </c>
      <c r="AX360" s="15" t="s">
        <v>73</v>
      </c>
      <c r="AY360" s="234" t="s">
        <v>172</v>
      </c>
    </row>
    <row r="361" spans="1:65" s="13" customFormat="1">
      <c r="B361" s="202"/>
      <c r="C361" s="203"/>
      <c r="D361" s="204" t="s">
        <v>180</v>
      </c>
      <c r="E361" s="205" t="s">
        <v>21</v>
      </c>
      <c r="F361" s="206" t="s">
        <v>81</v>
      </c>
      <c r="G361" s="203"/>
      <c r="H361" s="207">
        <v>1</v>
      </c>
      <c r="I361" s="208"/>
      <c r="J361" s="203"/>
      <c r="K361" s="203"/>
      <c r="L361" s="209"/>
      <c r="M361" s="210"/>
      <c r="N361" s="211"/>
      <c r="O361" s="211"/>
      <c r="P361" s="211"/>
      <c r="Q361" s="211"/>
      <c r="R361" s="211"/>
      <c r="S361" s="211"/>
      <c r="T361" s="212"/>
      <c r="AT361" s="213" t="s">
        <v>180</v>
      </c>
      <c r="AU361" s="213" t="s">
        <v>83</v>
      </c>
      <c r="AV361" s="13" t="s">
        <v>83</v>
      </c>
      <c r="AW361" s="13" t="s">
        <v>34</v>
      </c>
      <c r="AX361" s="13" t="s">
        <v>73</v>
      </c>
      <c r="AY361" s="213" t="s">
        <v>172</v>
      </c>
    </row>
    <row r="362" spans="1:65" s="14" customFormat="1">
      <c r="B362" s="214"/>
      <c r="C362" s="215"/>
      <c r="D362" s="204" t="s">
        <v>180</v>
      </c>
      <c r="E362" s="216" t="s">
        <v>21</v>
      </c>
      <c r="F362" s="217" t="s">
        <v>182</v>
      </c>
      <c r="G362" s="215"/>
      <c r="H362" s="218">
        <v>1</v>
      </c>
      <c r="I362" s="219"/>
      <c r="J362" s="215"/>
      <c r="K362" s="215"/>
      <c r="L362" s="220"/>
      <c r="M362" s="221"/>
      <c r="N362" s="222"/>
      <c r="O362" s="222"/>
      <c r="P362" s="222"/>
      <c r="Q362" s="222"/>
      <c r="R362" s="222"/>
      <c r="S362" s="222"/>
      <c r="T362" s="223"/>
      <c r="AT362" s="224" t="s">
        <v>180</v>
      </c>
      <c r="AU362" s="224" t="s">
        <v>83</v>
      </c>
      <c r="AV362" s="14" t="s">
        <v>178</v>
      </c>
      <c r="AW362" s="14" t="s">
        <v>34</v>
      </c>
      <c r="AX362" s="14" t="s">
        <v>81</v>
      </c>
      <c r="AY362" s="224" t="s">
        <v>172</v>
      </c>
    </row>
    <row r="363" spans="1:65" s="2" customFormat="1" ht="16.5" customHeight="1">
      <c r="A363" s="35"/>
      <c r="B363" s="36"/>
      <c r="C363" s="189" t="s">
        <v>669</v>
      </c>
      <c r="D363" s="189" t="s">
        <v>174</v>
      </c>
      <c r="E363" s="190" t="s">
        <v>881</v>
      </c>
      <c r="F363" s="191" t="s">
        <v>882</v>
      </c>
      <c r="G363" s="192" t="s">
        <v>199</v>
      </c>
      <c r="H363" s="193">
        <v>11.54</v>
      </c>
      <c r="I363" s="194"/>
      <c r="J363" s="195">
        <f>ROUND(I363*H363,2)</f>
        <v>0</v>
      </c>
      <c r="K363" s="191" t="s">
        <v>177</v>
      </c>
      <c r="L363" s="40"/>
      <c r="M363" s="196" t="s">
        <v>21</v>
      </c>
      <c r="N363" s="197" t="s">
        <v>44</v>
      </c>
      <c r="O363" s="65"/>
      <c r="P363" s="198">
        <f>O363*H363</f>
        <v>0</v>
      </c>
      <c r="Q363" s="198">
        <v>1.9000000000000001E-4</v>
      </c>
      <c r="R363" s="198">
        <f>Q363*H363</f>
        <v>2.1925999999999998E-3</v>
      </c>
      <c r="S363" s="198">
        <v>0</v>
      </c>
      <c r="T363" s="199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0" t="s">
        <v>178</v>
      </c>
      <c r="AT363" s="200" t="s">
        <v>174</v>
      </c>
      <c r="AU363" s="200" t="s">
        <v>83</v>
      </c>
      <c r="AY363" s="18" t="s">
        <v>172</v>
      </c>
      <c r="BE363" s="201">
        <f>IF(N363="základní",J363,0)</f>
        <v>0</v>
      </c>
      <c r="BF363" s="201">
        <f>IF(N363="snížená",J363,0)</f>
        <v>0</v>
      </c>
      <c r="BG363" s="201">
        <f>IF(N363="zákl. přenesená",J363,0)</f>
        <v>0</v>
      </c>
      <c r="BH363" s="201">
        <f>IF(N363="sníž. přenesená",J363,0)</f>
        <v>0</v>
      </c>
      <c r="BI363" s="201">
        <f>IF(N363="nulová",J363,0)</f>
        <v>0</v>
      </c>
      <c r="BJ363" s="18" t="s">
        <v>81</v>
      </c>
      <c r="BK363" s="201">
        <f>ROUND(I363*H363,2)</f>
        <v>0</v>
      </c>
      <c r="BL363" s="18" t="s">
        <v>178</v>
      </c>
      <c r="BM363" s="200" t="s">
        <v>1057</v>
      </c>
    </row>
    <row r="364" spans="1:65" s="15" customFormat="1">
      <c r="B364" s="225"/>
      <c r="C364" s="226"/>
      <c r="D364" s="204" t="s">
        <v>180</v>
      </c>
      <c r="E364" s="227" t="s">
        <v>21</v>
      </c>
      <c r="F364" s="228" t="s">
        <v>1028</v>
      </c>
      <c r="G364" s="226"/>
      <c r="H364" s="227" t="s">
        <v>21</v>
      </c>
      <c r="I364" s="229"/>
      <c r="J364" s="226"/>
      <c r="K364" s="226"/>
      <c r="L364" s="230"/>
      <c r="M364" s="231"/>
      <c r="N364" s="232"/>
      <c r="O364" s="232"/>
      <c r="P364" s="232"/>
      <c r="Q364" s="232"/>
      <c r="R364" s="232"/>
      <c r="S364" s="232"/>
      <c r="T364" s="233"/>
      <c r="AT364" s="234" t="s">
        <v>180</v>
      </c>
      <c r="AU364" s="234" t="s">
        <v>83</v>
      </c>
      <c r="AV364" s="15" t="s">
        <v>81</v>
      </c>
      <c r="AW364" s="15" t="s">
        <v>34</v>
      </c>
      <c r="AX364" s="15" t="s">
        <v>73</v>
      </c>
      <c r="AY364" s="234" t="s">
        <v>172</v>
      </c>
    </row>
    <row r="365" spans="1:65" s="13" customFormat="1">
      <c r="B365" s="202"/>
      <c r="C365" s="203"/>
      <c r="D365" s="204" t="s">
        <v>180</v>
      </c>
      <c r="E365" s="205" t="s">
        <v>21</v>
      </c>
      <c r="F365" s="206" t="s">
        <v>1016</v>
      </c>
      <c r="G365" s="203"/>
      <c r="H365" s="207">
        <v>11.54</v>
      </c>
      <c r="I365" s="208"/>
      <c r="J365" s="203"/>
      <c r="K365" s="203"/>
      <c r="L365" s="209"/>
      <c r="M365" s="210"/>
      <c r="N365" s="211"/>
      <c r="O365" s="211"/>
      <c r="P365" s="211"/>
      <c r="Q365" s="211"/>
      <c r="R365" s="211"/>
      <c r="S365" s="211"/>
      <c r="T365" s="212"/>
      <c r="AT365" s="213" t="s">
        <v>180</v>
      </c>
      <c r="AU365" s="213" t="s">
        <v>83</v>
      </c>
      <c r="AV365" s="13" t="s">
        <v>83</v>
      </c>
      <c r="AW365" s="13" t="s">
        <v>34</v>
      </c>
      <c r="AX365" s="13" t="s">
        <v>73</v>
      </c>
      <c r="AY365" s="213" t="s">
        <v>172</v>
      </c>
    </row>
    <row r="366" spans="1:65" s="14" customFormat="1">
      <c r="B366" s="214"/>
      <c r="C366" s="215"/>
      <c r="D366" s="204" t="s">
        <v>180</v>
      </c>
      <c r="E366" s="216" t="s">
        <v>21</v>
      </c>
      <c r="F366" s="217" t="s">
        <v>182</v>
      </c>
      <c r="G366" s="215"/>
      <c r="H366" s="218">
        <v>11.54</v>
      </c>
      <c r="I366" s="219"/>
      <c r="J366" s="215"/>
      <c r="K366" s="215"/>
      <c r="L366" s="220"/>
      <c r="M366" s="221"/>
      <c r="N366" s="222"/>
      <c r="O366" s="222"/>
      <c r="P366" s="222"/>
      <c r="Q366" s="222"/>
      <c r="R366" s="222"/>
      <c r="S366" s="222"/>
      <c r="T366" s="223"/>
      <c r="AT366" s="224" t="s">
        <v>180</v>
      </c>
      <c r="AU366" s="224" t="s">
        <v>83</v>
      </c>
      <c r="AV366" s="14" t="s">
        <v>178</v>
      </c>
      <c r="AW366" s="14" t="s">
        <v>34</v>
      </c>
      <c r="AX366" s="14" t="s">
        <v>81</v>
      </c>
      <c r="AY366" s="224" t="s">
        <v>172</v>
      </c>
    </row>
    <row r="367" spans="1:65" s="2" customFormat="1" ht="16.5" customHeight="1">
      <c r="A367" s="35"/>
      <c r="B367" s="36"/>
      <c r="C367" s="189" t="s">
        <v>673</v>
      </c>
      <c r="D367" s="189" t="s">
        <v>174</v>
      </c>
      <c r="E367" s="190" t="s">
        <v>886</v>
      </c>
      <c r="F367" s="191" t="s">
        <v>882</v>
      </c>
      <c r="G367" s="192" t="s">
        <v>199</v>
      </c>
      <c r="H367" s="193">
        <v>219.25</v>
      </c>
      <c r="I367" s="194"/>
      <c r="J367" s="195">
        <f>ROUND(I367*H367,2)</f>
        <v>0</v>
      </c>
      <c r="K367" s="191" t="s">
        <v>177</v>
      </c>
      <c r="L367" s="40"/>
      <c r="M367" s="196" t="s">
        <v>21</v>
      </c>
      <c r="N367" s="197" t="s">
        <v>44</v>
      </c>
      <c r="O367" s="65"/>
      <c r="P367" s="198">
        <f>O367*H367</f>
        <v>0</v>
      </c>
      <c r="Q367" s="198">
        <v>1.9000000000000001E-4</v>
      </c>
      <c r="R367" s="198">
        <f>Q367*H367</f>
        <v>4.16575E-2</v>
      </c>
      <c r="S367" s="198">
        <v>0</v>
      </c>
      <c r="T367" s="199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00" t="s">
        <v>178</v>
      </c>
      <c r="AT367" s="200" t="s">
        <v>174</v>
      </c>
      <c r="AU367" s="200" t="s">
        <v>83</v>
      </c>
      <c r="AY367" s="18" t="s">
        <v>172</v>
      </c>
      <c r="BE367" s="201">
        <f>IF(N367="základní",J367,0)</f>
        <v>0</v>
      </c>
      <c r="BF367" s="201">
        <f>IF(N367="snížená",J367,0)</f>
        <v>0</v>
      </c>
      <c r="BG367" s="201">
        <f>IF(N367="zákl. přenesená",J367,0)</f>
        <v>0</v>
      </c>
      <c r="BH367" s="201">
        <f>IF(N367="sníž. přenesená",J367,0)</f>
        <v>0</v>
      </c>
      <c r="BI367" s="201">
        <f>IF(N367="nulová",J367,0)</f>
        <v>0</v>
      </c>
      <c r="BJ367" s="18" t="s">
        <v>81</v>
      </c>
      <c r="BK367" s="201">
        <f>ROUND(I367*H367,2)</f>
        <v>0</v>
      </c>
      <c r="BL367" s="18" t="s">
        <v>178</v>
      </c>
      <c r="BM367" s="200" t="s">
        <v>887</v>
      </c>
    </row>
    <row r="368" spans="1:65" s="15" customFormat="1">
      <c r="B368" s="225"/>
      <c r="C368" s="226"/>
      <c r="D368" s="204" t="s">
        <v>180</v>
      </c>
      <c r="E368" s="227" t="s">
        <v>21</v>
      </c>
      <c r="F368" s="228" t="s">
        <v>1028</v>
      </c>
      <c r="G368" s="226"/>
      <c r="H368" s="227" t="s">
        <v>21</v>
      </c>
      <c r="I368" s="229"/>
      <c r="J368" s="226"/>
      <c r="K368" s="226"/>
      <c r="L368" s="230"/>
      <c r="M368" s="231"/>
      <c r="N368" s="232"/>
      <c r="O368" s="232"/>
      <c r="P368" s="232"/>
      <c r="Q368" s="232"/>
      <c r="R368" s="232"/>
      <c r="S368" s="232"/>
      <c r="T368" s="233"/>
      <c r="AT368" s="234" t="s">
        <v>180</v>
      </c>
      <c r="AU368" s="234" t="s">
        <v>83</v>
      </c>
      <c r="AV368" s="15" t="s">
        <v>81</v>
      </c>
      <c r="AW368" s="15" t="s">
        <v>34</v>
      </c>
      <c r="AX368" s="15" t="s">
        <v>73</v>
      </c>
      <c r="AY368" s="234" t="s">
        <v>172</v>
      </c>
    </row>
    <row r="369" spans="1:65" s="13" customFormat="1">
      <c r="B369" s="202"/>
      <c r="C369" s="203"/>
      <c r="D369" s="204" t="s">
        <v>180</v>
      </c>
      <c r="E369" s="205" t="s">
        <v>21</v>
      </c>
      <c r="F369" s="206" t="s">
        <v>1058</v>
      </c>
      <c r="G369" s="203"/>
      <c r="H369" s="207">
        <v>219.25</v>
      </c>
      <c r="I369" s="208"/>
      <c r="J369" s="203"/>
      <c r="K369" s="203"/>
      <c r="L369" s="209"/>
      <c r="M369" s="210"/>
      <c r="N369" s="211"/>
      <c r="O369" s="211"/>
      <c r="P369" s="211"/>
      <c r="Q369" s="211"/>
      <c r="R369" s="211"/>
      <c r="S369" s="211"/>
      <c r="T369" s="212"/>
      <c r="AT369" s="213" t="s">
        <v>180</v>
      </c>
      <c r="AU369" s="213" t="s">
        <v>83</v>
      </c>
      <c r="AV369" s="13" t="s">
        <v>83</v>
      </c>
      <c r="AW369" s="13" t="s">
        <v>34</v>
      </c>
      <c r="AX369" s="13" t="s">
        <v>73</v>
      </c>
      <c r="AY369" s="213" t="s">
        <v>172</v>
      </c>
    </row>
    <row r="370" spans="1:65" s="14" customFormat="1">
      <c r="B370" s="214"/>
      <c r="C370" s="215"/>
      <c r="D370" s="204" t="s">
        <v>180</v>
      </c>
      <c r="E370" s="216" t="s">
        <v>21</v>
      </c>
      <c r="F370" s="217" t="s">
        <v>182</v>
      </c>
      <c r="G370" s="215"/>
      <c r="H370" s="218">
        <v>219.25</v>
      </c>
      <c r="I370" s="219"/>
      <c r="J370" s="215"/>
      <c r="K370" s="215"/>
      <c r="L370" s="220"/>
      <c r="M370" s="221"/>
      <c r="N370" s="222"/>
      <c r="O370" s="222"/>
      <c r="P370" s="222"/>
      <c r="Q370" s="222"/>
      <c r="R370" s="222"/>
      <c r="S370" s="222"/>
      <c r="T370" s="223"/>
      <c r="AT370" s="224" t="s">
        <v>180</v>
      </c>
      <c r="AU370" s="224" t="s">
        <v>83</v>
      </c>
      <c r="AV370" s="14" t="s">
        <v>178</v>
      </c>
      <c r="AW370" s="14" t="s">
        <v>34</v>
      </c>
      <c r="AX370" s="14" t="s">
        <v>81</v>
      </c>
      <c r="AY370" s="224" t="s">
        <v>172</v>
      </c>
    </row>
    <row r="371" spans="1:65" s="2" customFormat="1" ht="16.5" customHeight="1">
      <c r="A371" s="35"/>
      <c r="B371" s="36"/>
      <c r="C371" s="189" t="s">
        <v>678</v>
      </c>
      <c r="D371" s="189" t="s">
        <v>174</v>
      </c>
      <c r="E371" s="190" t="s">
        <v>890</v>
      </c>
      <c r="F371" s="191" t="s">
        <v>891</v>
      </c>
      <c r="G371" s="192" t="s">
        <v>199</v>
      </c>
      <c r="H371" s="193">
        <v>204.25</v>
      </c>
      <c r="I371" s="194"/>
      <c r="J371" s="195">
        <f>ROUND(I371*H371,2)</f>
        <v>0</v>
      </c>
      <c r="K371" s="191" t="s">
        <v>177</v>
      </c>
      <c r="L371" s="40"/>
      <c r="M371" s="196" t="s">
        <v>21</v>
      </c>
      <c r="N371" s="197" t="s">
        <v>44</v>
      </c>
      <c r="O371" s="65"/>
      <c r="P371" s="198">
        <f>O371*H371</f>
        <v>0</v>
      </c>
      <c r="Q371" s="198">
        <v>6.0000000000000002E-5</v>
      </c>
      <c r="R371" s="198">
        <f>Q371*H371</f>
        <v>1.2255E-2</v>
      </c>
      <c r="S371" s="198">
        <v>0</v>
      </c>
      <c r="T371" s="199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00" t="s">
        <v>178</v>
      </c>
      <c r="AT371" s="200" t="s">
        <v>174</v>
      </c>
      <c r="AU371" s="200" t="s">
        <v>83</v>
      </c>
      <c r="AY371" s="18" t="s">
        <v>172</v>
      </c>
      <c r="BE371" s="201">
        <f>IF(N371="základní",J371,0)</f>
        <v>0</v>
      </c>
      <c r="BF371" s="201">
        <f>IF(N371="snížená",J371,0)</f>
        <v>0</v>
      </c>
      <c r="BG371" s="201">
        <f>IF(N371="zákl. přenesená",J371,0)</f>
        <v>0</v>
      </c>
      <c r="BH371" s="201">
        <f>IF(N371="sníž. přenesená",J371,0)</f>
        <v>0</v>
      </c>
      <c r="BI371" s="201">
        <f>IF(N371="nulová",J371,0)</f>
        <v>0</v>
      </c>
      <c r="BJ371" s="18" t="s">
        <v>81</v>
      </c>
      <c r="BK371" s="201">
        <f>ROUND(I371*H371,2)</f>
        <v>0</v>
      </c>
      <c r="BL371" s="18" t="s">
        <v>178</v>
      </c>
      <c r="BM371" s="200" t="s">
        <v>892</v>
      </c>
    </row>
    <row r="372" spans="1:65" s="15" customFormat="1">
      <c r="B372" s="225"/>
      <c r="C372" s="226"/>
      <c r="D372" s="204" t="s">
        <v>180</v>
      </c>
      <c r="E372" s="227" t="s">
        <v>21</v>
      </c>
      <c r="F372" s="228" t="s">
        <v>1028</v>
      </c>
      <c r="G372" s="226"/>
      <c r="H372" s="227" t="s">
        <v>21</v>
      </c>
      <c r="I372" s="229"/>
      <c r="J372" s="226"/>
      <c r="K372" s="226"/>
      <c r="L372" s="230"/>
      <c r="M372" s="231"/>
      <c r="N372" s="232"/>
      <c r="O372" s="232"/>
      <c r="P372" s="232"/>
      <c r="Q372" s="232"/>
      <c r="R372" s="232"/>
      <c r="S372" s="232"/>
      <c r="T372" s="233"/>
      <c r="AT372" s="234" t="s">
        <v>180</v>
      </c>
      <c r="AU372" s="234" t="s">
        <v>83</v>
      </c>
      <c r="AV372" s="15" t="s">
        <v>81</v>
      </c>
      <c r="AW372" s="15" t="s">
        <v>34</v>
      </c>
      <c r="AX372" s="15" t="s">
        <v>73</v>
      </c>
      <c r="AY372" s="234" t="s">
        <v>172</v>
      </c>
    </row>
    <row r="373" spans="1:65" s="13" customFormat="1">
      <c r="B373" s="202"/>
      <c r="C373" s="203"/>
      <c r="D373" s="204" t="s">
        <v>180</v>
      </c>
      <c r="E373" s="205" t="s">
        <v>21</v>
      </c>
      <c r="F373" s="206" t="s">
        <v>1059</v>
      </c>
      <c r="G373" s="203"/>
      <c r="H373" s="207">
        <v>204.25</v>
      </c>
      <c r="I373" s="208"/>
      <c r="J373" s="203"/>
      <c r="K373" s="203"/>
      <c r="L373" s="209"/>
      <c r="M373" s="210"/>
      <c r="N373" s="211"/>
      <c r="O373" s="211"/>
      <c r="P373" s="211"/>
      <c r="Q373" s="211"/>
      <c r="R373" s="211"/>
      <c r="S373" s="211"/>
      <c r="T373" s="212"/>
      <c r="AT373" s="213" t="s">
        <v>180</v>
      </c>
      <c r="AU373" s="213" t="s">
        <v>83</v>
      </c>
      <c r="AV373" s="13" t="s">
        <v>83</v>
      </c>
      <c r="AW373" s="13" t="s">
        <v>34</v>
      </c>
      <c r="AX373" s="13" t="s">
        <v>73</v>
      </c>
      <c r="AY373" s="213" t="s">
        <v>172</v>
      </c>
    </row>
    <row r="374" spans="1:65" s="14" customFormat="1">
      <c r="B374" s="214"/>
      <c r="C374" s="215"/>
      <c r="D374" s="204" t="s">
        <v>180</v>
      </c>
      <c r="E374" s="216" t="s">
        <v>21</v>
      </c>
      <c r="F374" s="217" t="s">
        <v>182</v>
      </c>
      <c r="G374" s="215"/>
      <c r="H374" s="218">
        <v>204.25</v>
      </c>
      <c r="I374" s="219"/>
      <c r="J374" s="215"/>
      <c r="K374" s="215"/>
      <c r="L374" s="220"/>
      <c r="M374" s="221"/>
      <c r="N374" s="222"/>
      <c r="O374" s="222"/>
      <c r="P374" s="222"/>
      <c r="Q374" s="222"/>
      <c r="R374" s="222"/>
      <c r="S374" s="222"/>
      <c r="T374" s="223"/>
      <c r="AT374" s="224" t="s">
        <v>180</v>
      </c>
      <c r="AU374" s="224" t="s">
        <v>83</v>
      </c>
      <c r="AV374" s="14" t="s">
        <v>178</v>
      </c>
      <c r="AW374" s="14" t="s">
        <v>34</v>
      </c>
      <c r="AX374" s="14" t="s">
        <v>81</v>
      </c>
      <c r="AY374" s="224" t="s">
        <v>172</v>
      </c>
    </row>
    <row r="375" spans="1:65" s="2" customFormat="1" ht="16.5" customHeight="1">
      <c r="A375" s="35"/>
      <c r="B375" s="36"/>
      <c r="C375" s="235" t="s">
        <v>682</v>
      </c>
      <c r="D375" s="235" t="s">
        <v>416</v>
      </c>
      <c r="E375" s="236" t="s">
        <v>895</v>
      </c>
      <c r="F375" s="237" t="s">
        <v>896</v>
      </c>
      <c r="G375" s="238" t="s">
        <v>217</v>
      </c>
      <c r="H375" s="239">
        <v>128</v>
      </c>
      <c r="I375" s="240"/>
      <c r="J375" s="241">
        <f>ROUND(I375*H375,2)</f>
        <v>0</v>
      </c>
      <c r="K375" s="237" t="s">
        <v>21</v>
      </c>
      <c r="L375" s="242"/>
      <c r="M375" s="243" t="s">
        <v>21</v>
      </c>
      <c r="N375" s="244" t="s">
        <v>44</v>
      </c>
      <c r="O375" s="65"/>
      <c r="P375" s="198">
        <f>O375*H375</f>
        <v>0</v>
      </c>
      <c r="Q375" s="198">
        <v>2.0000000000000001E-4</v>
      </c>
      <c r="R375" s="198">
        <f>Q375*H375</f>
        <v>2.5600000000000001E-2</v>
      </c>
      <c r="S375" s="198">
        <v>0</v>
      </c>
      <c r="T375" s="199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0" t="s">
        <v>214</v>
      </c>
      <c r="AT375" s="200" t="s">
        <v>416</v>
      </c>
      <c r="AU375" s="200" t="s">
        <v>83</v>
      </c>
      <c r="AY375" s="18" t="s">
        <v>172</v>
      </c>
      <c r="BE375" s="201">
        <f>IF(N375="základní",J375,0)</f>
        <v>0</v>
      </c>
      <c r="BF375" s="201">
        <f>IF(N375="snížená",J375,0)</f>
        <v>0</v>
      </c>
      <c r="BG375" s="201">
        <f>IF(N375="zákl. přenesená",J375,0)</f>
        <v>0</v>
      </c>
      <c r="BH375" s="201">
        <f>IF(N375="sníž. přenesená",J375,0)</f>
        <v>0</v>
      </c>
      <c r="BI375" s="201">
        <f>IF(N375="nulová",J375,0)</f>
        <v>0</v>
      </c>
      <c r="BJ375" s="18" t="s">
        <v>81</v>
      </c>
      <c r="BK375" s="201">
        <f>ROUND(I375*H375,2)</f>
        <v>0</v>
      </c>
      <c r="BL375" s="18" t="s">
        <v>178</v>
      </c>
      <c r="BM375" s="200" t="s">
        <v>897</v>
      </c>
    </row>
    <row r="376" spans="1:65" s="15" customFormat="1">
      <c r="B376" s="225"/>
      <c r="C376" s="226"/>
      <c r="D376" s="204" t="s">
        <v>180</v>
      </c>
      <c r="E376" s="227" t="s">
        <v>21</v>
      </c>
      <c r="F376" s="228" t="s">
        <v>1028</v>
      </c>
      <c r="G376" s="226"/>
      <c r="H376" s="227" t="s">
        <v>21</v>
      </c>
      <c r="I376" s="229"/>
      <c r="J376" s="226"/>
      <c r="K376" s="226"/>
      <c r="L376" s="230"/>
      <c r="M376" s="231"/>
      <c r="N376" s="232"/>
      <c r="O376" s="232"/>
      <c r="P376" s="232"/>
      <c r="Q376" s="232"/>
      <c r="R376" s="232"/>
      <c r="S376" s="232"/>
      <c r="T376" s="233"/>
      <c r="AT376" s="234" t="s">
        <v>180</v>
      </c>
      <c r="AU376" s="234" t="s">
        <v>83</v>
      </c>
      <c r="AV376" s="15" t="s">
        <v>81</v>
      </c>
      <c r="AW376" s="15" t="s">
        <v>34</v>
      </c>
      <c r="AX376" s="15" t="s">
        <v>73</v>
      </c>
      <c r="AY376" s="234" t="s">
        <v>172</v>
      </c>
    </row>
    <row r="377" spans="1:65" s="13" customFormat="1">
      <c r="B377" s="202"/>
      <c r="C377" s="203"/>
      <c r="D377" s="204" t="s">
        <v>180</v>
      </c>
      <c r="E377" s="205" t="s">
        <v>21</v>
      </c>
      <c r="F377" s="206" t="s">
        <v>816</v>
      </c>
      <c r="G377" s="203"/>
      <c r="H377" s="207">
        <v>128</v>
      </c>
      <c r="I377" s="208"/>
      <c r="J377" s="203"/>
      <c r="K377" s="203"/>
      <c r="L377" s="209"/>
      <c r="M377" s="210"/>
      <c r="N377" s="211"/>
      <c r="O377" s="211"/>
      <c r="P377" s="211"/>
      <c r="Q377" s="211"/>
      <c r="R377" s="211"/>
      <c r="S377" s="211"/>
      <c r="T377" s="212"/>
      <c r="AT377" s="213" t="s">
        <v>180</v>
      </c>
      <c r="AU377" s="213" t="s">
        <v>83</v>
      </c>
      <c r="AV377" s="13" t="s">
        <v>83</v>
      </c>
      <c r="AW377" s="13" t="s">
        <v>34</v>
      </c>
      <c r="AX377" s="13" t="s">
        <v>73</v>
      </c>
      <c r="AY377" s="213" t="s">
        <v>172</v>
      </c>
    </row>
    <row r="378" spans="1:65" s="14" customFormat="1">
      <c r="B378" s="214"/>
      <c r="C378" s="215"/>
      <c r="D378" s="204" t="s">
        <v>180</v>
      </c>
      <c r="E378" s="216" t="s">
        <v>21</v>
      </c>
      <c r="F378" s="217" t="s">
        <v>182</v>
      </c>
      <c r="G378" s="215"/>
      <c r="H378" s="218">
        <v>128</v>
      </c>
      <c r="I378" s="219"/>
      <c r="J378" s="215"/>
      <c r="K378" s="215"/>
      <c r="L378" s="220"/>
      <c r="M378" s="221"/>
      <c r="N378" s="222"/>
      <c r="O378" s="222"/>
      <c r="P378" s="222"/>
      <c r="Q378" s="222"/>
      <c r="R378" s="222"/>
      <c r="S378" s="222"/>
      <c r="T378" s="223"/>
      <c r="AT378" s="224" t="s">
        <v>180</v>
      </c>
      <c r="AU378" s="224" t="s">
        <v>83</v>
      </c>
      <c r="AV378" s="14" t="s">
        <v>178</v>
      </c>
      <c r="AW378" s="14" t="s">
        <v>34</v>
      </c>
      <c r="AX378" s="14" t="s">
        <v>81</v>
      </c>
      <c r="AY378" s="224" t="s">
        <v>172</v>
      </c>
    </row>
    <row r="379" spans="1:65" s="2" customFormat="1" ht="16.5" customHeight="1">
      <c r="A379" s="35"/>
      <c r="B379" s="36"/>
      <c r="C379" s="189" t="s">
        <v>686</v>
      </c>
      <c r="D379" s="189" t="s">
        <v>174</v>
      </c>
      <c r="E379" s="190" t="s">
        <v>904</v>
      </c>
      <c r="F379" s="191" t="s">
        <v>905</v>
      </c>
      <c r="G379" s="192" t="s">
        <v>518</v>
      </c>
      <c r="H379" s="193">
        <v>1</v>
      </c>
      <c r="I379" s="194"/>
      <c r="J379" s="195">
        <f>ROUND(I379*H379,2)</f>
        <v>0</v>
      </c>
      <c r="K379" s="191" t="s">
        <v>21</v>
      </c>
      <c r="L379" s="40"/>
      <c r="M379" s="196" t="s">
        <v>21</v>
      </c>
      <c r="N379" s="197" t="s">
        <v>44</v>
      </c>
      <c r="O379" s="65"/>
      <c r="P379" s="198">
        <f>O379*H379</f>
        <v>0</v>
      </c>
      <c r="Q379" s="198">
        <v>0</v>
      </c>
      <c r="R379" s="198">
        <f>Q379*H379</f>
        <v>0</v>
      </c>
      <c r="S379" s="198">
        <v>0</v>
      </c>
      <c r="T379" s="199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00" t="s">
        <v>178</v>
      </c>
      <c r="AT379" s="200" t="s">
        <v>174</v>
      </c>
      <c r="AU379" s="200" t="s">
        <v>83</v>
      </c>
      <c r="AY379" s="18" t="s">
        <v>172</v>
      </c>
      <c r="BE379" s="201">
        <f>IF(N379="základní",J379,0)</f>
        <v>0</v>
      </c>
      <c r="BF379" s="201">
        <f>IF(N379="snížená",J379,0)</f>
        <v>0</v>
      </c>
      <c r="BG379" s="201">
        <f>IF(N379="zákl. přenesená",J379,0)</f>
        <v>0</v>
      </c>
      <c r="BH379" s="201">
        <f>IF(N379="sníž. přenesená",J379,0)</f>
        <v>0</v>
      </c>
      <c r="BI379" s="201">
        <f>IF(N379="nulová",J379,0)</f>
        <v>0</v>
      </c>
      <c r="BJ379" s="18" t="s">
        <v>81</v>
      </c>
      <c r="BK379" s="201">
        <f>ROUND(I379*H379,2)</f>
        <v>0</v>
      </c>
      <c r="BL379" s="18" t="s">
        <v>178</v>
      </c>
      <c r="BM379" s="200" t="s">
        <v>906</v>
      </c>
    </row>
    <row r="380" spans="1:65" s="15" customFormat="1">
      <c r="B380" s="225"/>
      <c r="C380" s="226"/>
      <c r="D380" s="204" t="s">
        <v>180</v>
      </c>
      <c r="E380" s="227" t="s">
        <v>21</v>
      </c>
      <c r="F380" s="228" t="s">
        <v>907</v>
      </c>
      <c r="G380" s="226"/>
      <c r="H380" s="227" t="s">
        <v>21</v>
      </c>
      <c r="I380" s="229"/>
      <c r="J380" s="226"/>
      <c r="K380" s="226"/>
      <c r="L380" s="230"/>
      <c r="M380" s="231"/>
      <c r="N380" s="232"/>
      <c r="O380" s="232"/>
      <c r="P380" s="232"/>
      <c r="Q380" s="232"/>
      <c r="R380" s="232"/>
      <c r="S380" s="232"/>
      <c r="T380" s="233"/>
      <c r="AT380" s="234" t="s">
        <v>180</v>
      </c>
      <c r="AU380" s="234" t="s">
        <v>83</v>
      </c>
      <c r="AV380" s="15" t="s">
        <v>81</v>
      </c>
      <c r="AW380" s="15" t="s">
        <v>34</v>
      </c>
      <c r="AX380" s="15" t="s">
        <v>73</v>
      </c>
      <c r="AY380" s="234" t="s">
        <v>172</v>
      </c>
    </row>
    <row r="381" spans="1:65" s="13" customFormat="1">
      <c r="B381" s="202"/>
      <c r="C381" s="203"/>
      <c r="D381" s="204" t="s">
        <v>180</v>
      </c>
      <c r="E381" s="205" t="s">
        <v>21</v>
      </c>
      <c r="F381" s="206" t="s">
        <v>81</v>
      </c>
      <c r="G381" s="203"/>
      <c r="H381" s="207">
        <v>1</v>
      </c>
      <c r="I381" s="208"/>
      <c r="J381" s="203"/>
      <c r="K381" s="203"/>
      <c r="L381" s="209"/>
      <c r="M381" s="210"/>
      <c r="N381" s="211"/>
      <c r="O381" s="211"/>
      <c r="P381" s="211"/>
      <c r="Q381" s="211"/>
      <c r="R381" s="211"/>
      <c r="S381" s="211"/>
      <c r="T381" s="212"/>
      <c r="AT381" s="213" t="s">
        <v>180</v>
      </c>
      <c r="AU381" s="213" t="s">
        <v>83</v>
      </c>
      <c r="AV381" s="13" t="s">
        <v>83</v>
      </c>
      <c r="AW381" s="13" t="s">
        <v>34</v>
      </c>
      <c r="AX381" s="13" t="s">
        <v>73</v>
      </c>
      <c r="AY381" s="213" t="s">
        <v>172</v>
      </c>
    </row>
    <row r="382" spans="1:65" s="14" customFormat="1">
      <c r="B382" s="214"/>
      <c r="C382" s="215"/>
      <c r="D382" s="204" t="s">
        <v>180</v>
      </c>
      <c r="E382" s="216" t="s">
        <v>21</v>
      </c>
      <c r="F382" s="217" t="s">
        <v>182</v>
      </c>
      <c r="G382" s="215"/>
      <c r="H382" s="218">
        <v>1</v>
      </c>
      <c r="I382" s="219"/>
      <c r="J382" s="215"/>
      <c r="K382" s="215"/>
      <c r="L382" s="220"/>
      <c r="M382" s="221"/>
      <c r="N382" s="222"/>
      <c r="O382" s="222"/>
      <c r="P382" s="222"/>
      <c r="Q382" s="222"/>
      <c r="R382" s="222"/>
      <c r="S382" s="222"/>
      <c r="T382" s="223"/>
      <c r="AT382" s="224" t="s">
        <v>180</v>
      </c>
      <c r="AU382" s="224" t="s">
        <v>83</v>
      </c>
      <c r="AV382" s="14" t="s">
        <v>178</v>
      </c>
      <c r="AW382" s="14" t="s">
        <v>34</v>
      </c>
      <c r="AX382" s="14" t="s">
        <v>81</v>
      </c>
      <c r="AY382" s="224" t="s">
        <v>172</v>
      </c>
    </row>
    <row r="383" spans="1:65" s="12" customFormat="1" ht="22.9" customHeight="1">
      <c r="B383" s="173"/>
      <c r="C383" s="174"/>
      <c r="D383" s="175" t="s">
        <v>72</v>
      </c>
      <c r="E383" s="187" t="s">
        <v>922</v>
      </c>
      <c r="F383" s="187" t="s">
        <v>923</v>
      </c>
      <c r="G383" s="174"/>
      <c r="H383" s="174"/>
      <c r="I383" s="177"/>
      <c r="J383" s="188">
        <f>BK383</f>
        <v>0</v>
      </c>
      <c r="K383" s="174"/>
      <c r="L383" s="179"/>
      <c r="M383" s="180"/>
      <c r="N383" s="181"/>
      <c r="O383" s="181"/>
      <c r="P383" s="182">
        <f>P384</f>
        <v>0</v>
      </c>
      <c r="Q383" s="181"/>
      <c r="R383" s="182">
        <f>R384</f>
        <v>0</v>
      </c>
      <c r="S383" s="181"/>
      <c r="T383" s="183">
        <f>T384</f>
        <v>0</v>
      </c>
      <c r="AR383" s="184" t="s">
        <v>81</v>
      </c>
      <c r="AT383" s="185" t="s">
        <v>72</v>
      </c>
      <c r="AU383" s="185" t="s">
        <v>81</v>
      </c>
      <c r="AY383" s="184" t="s">
        <v>172</v>
      </c>
      <c r="BK383" s="186">
        <f>BK384</f>
        <v>0</v>
      </c>
    </row>
    <row r="384" spans="1:65" s="2" customFormat="1" ht="24" customHeight="1">
      <c r="A384" s="35"/>
      <c r="B384" s="36"/>
      <c r="C384" s="189" t="s">
        <v>690</v>
      </c>
      <c r="D384" s="189" t="s">
        <v>174</v>
      </c>
      <c r="E384" s="190" t="s">
        <v>925</v>
      </c>
      <c r="F384" s="191" t="s">
        <v>926</v>
      </c>
      <c r="G384" s="192" t="s">
        <v>419</v>
      </c>
      <c r="H384" s="193">
        <v>3.899</v>
      </c>
      <c r="I384" s="194"/>
      <c r="J384" s="195">
        <f>ROUND(I384*H384,2)</f>
        <v>0</v>
      </c>
      <c r="K384" s="191" t="s">
        <v>177</v>
      </c>
      <c r="L384" s="40"/>
      <c r="M384" s="248" t="s">
        <v>21</v>
      </c>
      <c r="N384" s="249" t="s">
        <v>44</v>
      </c>
      <c r="O384" s="250"/>
      <c r="P384" s="251">
        <f>O384*H384</f>
        <v>0</v>
      </c>
      <c r="Q384" s="251">
        <v>0</v>
      </c>
      <c r="R384" s="251">
        <f>Q384*H384</f>
        <v>0</v>
      </c>
      <c r="S384" s="251">
        <v>0</v>
      </c>
      <c r="T384" s="252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00" t="s">
        <v>178</v>
      </c>
      <c r="AT384" s="200" t="s">
        <v>174</v>
      </c>
      <c r="AU384" s="200" t="s">
        <v>83</v>
      </c>
      <c r="AY384" s="18" t="s">
        <v>172</v>
      </c>
      <c r="BE384" s="201">
        <f>IF(N384="základní",J384,0)</f>
        <v>0</v>
      </c>
      <c r="BF384" s="201">
        <f>IF(N384="snížená",J384,0)</f>
        <v>0</v>
      </c>
      <c r="BG384" s="201">
        <f>IF(N384="zákl. přenesená",J384,0)</f>
        <v>0</v>
      </c>
      <c r="BH384" s="201">
        <f>IF(N384="sníž. přenesená",J384,0)</f>
        <v>0</v>
      </c>
      <c r="BI384" s="201">
        <f>IF(N384="nulová",J384,0)</f>
        <v>0</v>
      </c>
      <c r="BJ384" s="18" t="s">
        <v>81</v>
      </c>
      <c r="BK384" s="201">
        <f>ROUND(I384*H384,2)</f>
        <v>0</v>
      </c>
      <c r="BL384" s="18" t="s">
        <v>178</v>
      </c>
      <c r="BM384" s="200" t="s">
        <v>927</v>
      </c>
    </row>
    <row r="385" spans="1:31" s="2" customFormat="1" ht="6.95" customHeight="1">
      <c r="A385" s="35"/>
      <c r="B385" s="48"/>
      <c r="C385" s="49"/>
      <c r="D385" s="49"/>
      <c r="E385" s="49"/>
      <c r="F385" s="49"/>
      <c r="G385" s="49"/>
      <c r="H385" s="49"/>
      <c r="I385" s="138"/>
      <c r="J385" s="49"/>
      <c r="K385" s="49"/>
      <c r="L385" s="40"/>
      <c r="M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</row>
  </sheetData>
  <sheetProtection algorithmName="SHA-512" hashValue="KGcfepUZpZt9107e9r4h66tkGj6yOtSvWWFLR+jq6Lkjr6pPRhyL2MV7EH0mI7zLaj1vF2Zev3aYQgoKQaKUpg==" saltValue="nJyn7AOjipbQueYXBgNVPKSF4LBxwSO9YaMuGhxPkQlHCChRLV2Lx7q+oOrGL66MmOPj6WuH9bn1zAcPajrCzQ==" spinCount="100000" sheet="1" objects="1" scenarios="1" formatColumns="0" formatRows="0" autoFilter="0"/>
  <autoFilter ref="C84:K384" xr:uid="{00000000-0009-0000-0000-000003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309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2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92</v>
      </c>
      <c r="AZ2" s="103" t="s">
        <v>117</v>
      </c>
      <c r="BA2" s="103" t="s">
        <v>117</v>
      </c>
      <c r="BB2" s="103" t="s">
        <v>115</v>
      </c>
      <c r="BC2" s="103" t="s">
        <v>1060</v>
      </c>
      <c r="BD2" s="103" t="s">
        <v>83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1"/>
      <c r="AT3" s="18" t="s">
        <v>83</v>
      </c>
      <c r="AZ3" s="103" t="s">
        <v>120</v>
      </c>
      <c r="BA3" s="103" t="s">
        <v>120</v>
      </c>
      <c r="BB3" s="103" t="s">
        <v>115</v>
      </c>
      <c r="BC3" s="103" t="s">
        <v>1061</v>
      </c>
      <c r="BD3" s="103" t="s">
        <v>83</v>
      </c>
    </row>
    <row r="4" spans="1:56" s="1" customFormat="1" ht="24.95" customHeight="1">
      <c r="B4" s="21"/>
      <c r="D4" s="107" t="s">
        <v>119</v>
      </c>
      <c r="I4" s="102"/>
      <c r="L4" s="21"/>
      <c r="M4" s="108" t="s">
        <v>10</v>
      </c>
      <c r="AT4" s="18" t="s">
        <v>4</v>
      </c>
      <c r="AZ4" s="103" t="s">
        <v>124</v>
      </c>
      <c r="BA4" s="103" t="s">
        <v>124</v>
      </c>
      <c r="BB4" s="103" t="s">
        <v>125</v>
      </c>
      <c r="BC4" s="103" t="s">
        <v>1062</v>
      </c>
      <c r="BD4" s="103" t="s">
        <v>83</v>
      </c>
    </row>
    <row r="5" spans="1:56" s="1" customFormat="1" ht="6.95" customHeight="1">
      <c r="B5" s="21"/>
      <c r="I5" s="102"/>
      <c r="L5" s="21"/>
      <c r="AZ5" s="103" t="s">
        <v>131</v>
      </c>
      <c r="BA5" s="103" t="s">
        <v>131</v>
      </c>
      <c r="BB5" s="103" t="s">
        <v>115</v>
      </c>
      <c r="BC5" s="103" t="s">
        <v>1063</v>
      </c>
      <c r="BD5" s="103" t="s">
        <v>83</v>
      </c>
    </row>
    <row r="6" spans="1:56" s="1" customFormat="1" ht="12" customHeight="1">
      <c r="B6" s="21"/>
      <c r="D6" s="109" t="s">
        <v>16</v>
      </c>
      <c r="I6" s="102"/>
      <c r="L6" s="21"/>
      <c r="AZ6" s="103" t="s">
        <v>134</v>
      </c>
      <c r="BA6" s="103" t="s">
        <v>135</v>
      </c>
      <c r="BB6" s="103" t="s">
        <v>115</v>
      </c>
      <c r="BC6" s="103" t="s">
        <v>1064</v>
      </c>
      <c r="BD6" s="103" t="s">
        <v>83</v>
      </c>
    </row>
    <row r="7" spans="1:56" s="1" customFormat="1" ht="16.5" customHeight="1">
      <c r="B7" s="21"/>
      <c r="E7" s="377" t="str">
        <f>'Rekapitulace stavby'!K6</f>
        <v>Zásobování obce Oleško pitnou vodou</v>
      </c>
      <c r="F7" s="378"/>
      <c r="G7" s="378"/>
      <c r="H7" s="378"/>
      <c r="I7" s="102"/>
      <c r="L7" s="21"/>
      <c r="AZ7" s="103" t="s">
        <v>137</v>
      </c>
      <c r="BA7" s="103" t="s">
        <v>137</v>
      </c>
      <c r="BB7" s="103" t="s">
        <v>115</v>
      </c>
      <c r="BC7" s="103" t="s">
        <v>1065</v>
      </c>
      <c r="BD7" s="103" t="s">
        <v>83</v>
      </c>
    </row>
    <row r="8" spans="1:56" s="2" customFormat="1" ht="12" customHeight="1">
      <c r="A8" s="35"/>
      <c r="B8" s="40"/>
      <c r="C8" s="35"/>
      <c r="D8" s="109" t="s">
        <v>130</v>
      </c>
      <c r="E8" s="35"/>
      <c r="F8" s="35"/>
      <c r="G8" s="35"/>
      <c r="H8" s="35"/>
      <c r="I8" s="110"/>
      <c r="J8" s="35"/>
      <c r="K8" s="35"/>
      <c r="L8" s="11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3" t="s">
        <v>139</v>
      </c>
      <c r="BA8" s="103" t="s">
        <v>140</v>
      </c>
      <c r="BB8" s="103" t="s">
        <v>115</v>
      </c>
      <c r="BC8" s="103" t="s">
        <v>1066</v>
      </c>
      <c r="BD8" s="103" t="s">
        <v>83</v>
      </c>
    </row>
    <row r="9" spans="1:56" s="2" customFormat="1" ht="16.5" customHeight="1">
      <c r="A9" s="35"/>
      <c r="B9" s="40"/>
      <c r="C9" s="35"/>
      <c r="D9" s="35"/>
      <c r="E9" s="379" t="s">
        <v>1067</v>
      </c>
      <c r="F9" s="380"/>
      <c r="G9" s="380"/>
      <c r="H9" s="380"/>
      <c r="I9" s="110"/>
      <c r="J9" s="35"/>
      <c r="K9" s="35"/>
      <c r="L9" s="11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110"/>
      <c r="J10" s="35"/>
      <c r="K10" s="35"/>
      <c r="L10" s="11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09" t="s">
        <v>18</v>
      </c>
      <c r="E11" s="35"/>
      <c r="F11" s="112" t="s">
        <v>19</v>
      </c>
      <c r="G11" s="35"/>
      <c r="H11" s="35"/>
      <c r="I11" s="113" t="s">
        <v>20</v>
      </c>
      <c r="J11" s="112" t="s">
        <v>21</v>
      </c>
      <c r="K11" s="35"/>
      <c r="L11" s="11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09" t="s">
        <v>22</v>
      </c>
      <c r="E12" s="35"/>
      <c r="F12" s="112" t="s">
        <v>23</v>
      </c>
      <c r="G12" s="35"/>
      <c r="H12" s="35"/>
      <c r="I12" s="113" t="s">
        <v>24</v>
      </c>
      <c r="J12" s="114" t="str">
        <f>'Rekapitulace stavby'!AN8</f>
        <v>16. 10. 2019</v>
      </c>
      <c r="K12" s="35"/>
      <c r="L12" s="11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10"/>
      <c r="J13" s="35"/>
      <c r="K13" s="35"/>
      <c r="L13" s="11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09" t="s">
        <v>26</v>
      </c>
      <c r="E14" s="35"/>
      <c r="F14" s="35"/>
      <c r="G14" s="35"/>
      <c r="H14" s="35"/>
      <c r="I14" s="113" t="s">
        <v>27</v>
      </c>
      <c r="J14" s="112" t="s">
        <v>21</v>
      </c>
      <c r="K14" s="35"/>
      <c r="L14" s="11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2" t="s">
        <v>28</v>
      </c>
      <c r="F15" s="35"/>
      <c r="G15" s="35"/>
      <c r="H15" s="35"/>
      <c r="I15" s="113" t="s">
        <v>29</v>
      </c>
      <c r="J15" s="112" t="s">
        <v>21</v>
      </c>
      <c r="K15" s="35"/>
      <c r="L15" s="11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10"/>
      <c r="J16" s="35"/>
      <c r="K16" s="35"/>
      <c r="L16" s="11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9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11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81" t="str">
        <f>'Rekapitulace stavby'!E14</f>
        <v>Vyplň údaj</v>
      </c>
      <c r="F18" s="382"/>
      <c r="G18" s="382"/>
      <c r="H18" s="382"/>
      <c r="I18" s="113" t="s">
        <v>29</v>
      </c>
      <c r="J18" s="31" t="str">
        <f>'Rekapitulace stavby'!AN14</f>
        <v>Vyplň údaj</v>
      </c>
      <c r="K18" s="35"/>
      <c r="L18" s="11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10"/>
      <c r="J19" s="35"/>
      <c r="K19" s="35"/>
      <c r="L19" s="11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9" t="s">
        <v>32</v>
      </c>
      <c r="E20" s="35"/>
      <c r="F20" s="35"/>
      <c r="G20" s="35"/>
      <c r="H20" s="35"/>
      <c r="I20" s="113" t="s">
        <v>27</v>
      </c>
      <c r="J20" s="112" t="s">
        <v>21</v>
      </c>
      <c r="K20" s="35"/>
      <c r="L20" s="11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2" t="s">
        <v>33</v>
      </c>
      <c r="F21" s="35"/>
      <c r="G21" s="35"/>
      <c r="H21" s="35"/>
      <c r="I21" s="113" t="s">
        <v>29</v>
      </c>
      <c r="J21" s="112" t="s">
        <v>21</v>
      </c>
      <c r="K21" s="35"/>
      <c r="L21" s="11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10"/>
      <c r="J22" s="35"/>
      <c r="K22" s="35"/>
      <c r="L22" s="11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9" t="s">
        <v>35</v>
      </c>
      <c r="E23" s="35"/>
      <c r="F23" s="35"/>
      <c r="G23" s="35"/>
      <c r="H23" s="35"/>
      <c r="I23" s="113" t="s">
        <v>27</v>
      </c>
      <c r="J23" s="112" t="str">
        <f>IF('Rekapitulace stavby'!AN19="","",'Rekapitulace stavby'!AN19)</f>
        <v/>
      </c>
      <c r="K23" s="35"/>
      <c r="L23" s="11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2" t="str">
        <f>IF('Rekapitulace stavby'!E20="","",'Rekapitulace stavby'!E20)</f>
        <v xml:space="preserve"> </v>
      </c>
      <c r="F24" s="35"/>
      <c r="G24" s="35"/>
      <c r="H24" s="35"/>
      <c r="I24" s="113" t="s">
        <v>29</v>
      </c>
      <c r="J24" s="112" t="str">
        <f>IF('Rekapitulace stavby'!AN20="","",'Rekapitulace stavby'!AN20)</f>
        <v/>
      </c>
      <c r="K24" s="35"/>
      <c r="L24" s="11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10"/>
      <c r="J25" s="35"/>
      <c r="K25" s="35"/>
      <c r="L25" s="111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9" t="s">
        <v>37</v>
      </c>
      <c r="E26" s="35"/>
      <c r="F26" s="35"/>
      <c r="G26" s="35"/>
      <c r="H26" s="35"/>
      <c r="I26" s="110"/>
      <c r="J26" s="35"/>
      <c r="K26" s="35"/>
      <c r="L26" s="11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63.75" customHeight="1">
      <c r="A27" s="115"/>
      <c r="B27" s="116"/>
      <c r="C27" s="115"/>
      <c r="D27" s="115"/>
      <c r="E27" s="383" t="s">
        <v>142</v>
      </c>
      <c r="F27" s="383"/>
      <c r="G27" s="383"/>
      <c r="H27" s="383"/>
      <c r="I27" s="117"/>
      <c r="J27" s="115"/>
      <c r="K27" s="115"/>
      <c r="L27" s="118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10"/>
      <c r="J28" s="35"/>
      <c r="K28" s="35"/>
      <c r="L28" s="11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20"/>
      <c r="J29" s="119"/>
      <c r="K29" s="119"/>
      <c r="L29" s="111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39</v>
      </c>
      <c r="E30" s="35"/>
      <c r="F30" s="35"/>
      <c r="G30" s="35"/>
      <c r="H30" s="35"/>
      <c r="I30" s="110"/>
      <c r="J30" s="122">
        <f>ROUND(J84, 2)</f>
        <v>0</v>
      </c>
      <c r="K30" s="35"/>
      <c r="L30" s="111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20"/>
      <c r="J31" s="119"/>
      <c r="K31" s="119"/>
      <c r="L31" s="11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41</v>
      </c>
      <c r="G32" s="35"/>
      <c r="H32" s="35"/>
      <c r="I32" s="124" t="s">
        <v>40</v>
      </c>
      <c r="J32" s="123" t="s">
        <v>42</v>
      </c>
      <c r="K32" s="35"/>
      <c r="L32" s="11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5" t="s">
        <v>43</v>
      </c>
      <c r="E33" s="109" t="s">
        <v>44</v>
      </c>
      <c r="F33" s="126">
        <f>ROUND((SUM(BE84:BE308)),  2)</f>
        <v>0</v>
      </c>
      <c r="G33" s="35"/>
      <c r="H33" s="35"/>
      <c r="I33" s="127">
        <v>0.21</v>
      </c>
      <c r="J33" s="126">
        <f>ROUND(((SUM(BE84:BE308))*I33),  2)</f>
        <v>0</v>
      </c>
      <c r="K33" s="35"/>
      <c r="L33" s="111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9" t="s">
        <v>45</v>
      </c>
      <c r="F34" s="126">
        <f>ROUND((SUM(BF84:BF308)),  2)</f>
        <v>0</v>
      </c>
      <c r="G34" s="35"/>
      <c r="H34" s="35"/>
      <c r="I34" s="127">
        <v>0.15</v>
      </c>
      <c r="J34" s="126">
        <f>ROUND(((SUM(BF84:BF308))*I34),  2)</f>
        <v>0</v>
      </c>
      <c r="K34" s="35"/>
      <c r="L34" s="11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9" t="s">
        <v>46</v>
      </c>
      <c r="F35" s="126">
        <f>ROUND((SUM(BG84:BG308)),  2)</f>
        <v>0</v>
      </c>
      <c r="G35" s="35"/>
      <c r="H35" s="35"/>
      <c r="I35" s="127">
        <v>0.21</v>
      </c>
      <c r="J35" s="126">
        <f>0</f>
        <v>0</v>
      </c>
      <c r="K35" s="35"/>
      <c r="L35" s="11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9" t="s">
        <v>47</v>
      </c>
      <c r="F36" s="126">
        <f>ROUND((SUM(BH84:BH308)),  2)</f>
        <v>0</v>
      </c>
      <c r="G36" s="35"/>
      <c r="H36" s="35"/>
      <c r="I36" s="127">
        <v>0.15</v>
      </c>
      <c r="J36" s="126">
        <f>0</f>
        <v>0</v>
      </c>
      <c r="K36" s="35"/>
      <c r="L36" s="11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48</v>
      </c>
      <c r="F37" s="126">
        <f>ROUND((SUM(BI84:BI308)),  2)</f>
        <v>0</v>
      </c>
      <c r="G37" s="35"/>
      <c r="H37" s="35"/>
      <c r="I37" s="127">
        <v>0</v>
      </c>
      <c r="J37" s="126">
        <f>0</f>
        <v>0</v>
      </c>
      <c r="K37" s="35"/>
      <c r="L37" s="11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10"/>
      <c r="J38" s="35"/>
      <c r="K38" s="35"/>
      <c r="L38" s="11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8"/>
      <c r="D39" s="129" t="s">
        <v>49</v>
      </c>
      <c r="E39" s="130"/>
      <c r="F39" s="130"/>
      <c r="G39" s="131" t="s">
        <v>50</v>
      </c>
      <c r="H39" s="132" t="s">
        <v>51</v>
      </c>
      <c r="I39" s="133"/>
      <c r="J39" s="134">
        <f>SUM(J30:J37)</f>
        <v>0</v>
      </c>
      <c r="K39" s="135"/>
      <c r="L39" s="111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6"/>
      <c r="C40" s="137"/>
      <c r="D40" s="137"/>
      <c r="E40" s="137"/>
      <c r="F40" s="137"/>
      <c r="G40" s="137"/>
      <c r="H40" s="137"/>
      <c r="I40" s="138"/>
      <c r="J40" s="137"/>
      <c r="K40" s="137"/>
      <c r="L40" s="111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9"/>
      <c r="C44" s="140"/>
      <c r="D44" s="140"/>
      <c r="E44" s="140"/>
      <c r="F44" s="140"/>
      <c r="G44" s="140"/>
      <c r="H44" s="140"/>
      <c r="I44" s="141"/>
      <c r="J44" s="140"/>
      <c r="K44" s="140"/>
      <c r="L44" s="111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143</v>
      </c>
      <c r="D45" s="37"/>
      <c r="E45" s="37"/>
      <c r="F45" s="37"/>
      <c r="G45" s="37"/>
      <c r="H45" s="37"/>
      <c r="I45" s="110"/>
      <c r="J45" s="37"/>
      <c r="K45" s="37"/>
      <c r="L45" s="111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110"/>
      <c r="J46" s="37"/>
      <c r="K46" s="37"/>
      <c r="L46" s="111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110"/>
      <c r="J47" s="37"/>
      <c r="K47" s="37"/>
      <c r="L47" s="111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75" t="str">
        <f>E7</f>
        <v>Zásobování obce Oleško pitnou vodou</v>
      </c>
      <c r="F48" s="376"/>
      <c r="G48" s="376"/>
      <c r="H48" s="376"/>
      <c r="I48" s="110"/>
      <c r="J48" s="37"/>
      <c r="K48" s="37"/>
      <c r="L48" s="11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130</v>
      </c>
      <c r="D49" s="37"/>
      <c r="E49" s="37"/>
      <c r="F49" s="37"/>
      <c r="G49" s="37"/>
      <c r="H49" s="37"/>
      <c r="I49" s="110"/>
      <c r="J49" s="37"/>
      <c r="K49" s="37"/>
      <c r="L49" s="111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53" t="str">
        <f>E9</f>
        <v>04 - IO 01 Vodovodní řad V4</v>
      </c>
      <c r="F50" s="374"/>
      <c r="G50" s="374"/>
      <c r="H50" s="374"/>
      <c r="I50" s="110"/>
      <c r="J50" s="37"/>
      <c r="K50" s="37"/>
      <c r="L50" s="111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110"/>
      <c r="J51" s="37"/>
      <c r="K51" s="37"/>
      <c r="L51" s="111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Oleško</v>
      </c>
      <c r="G52" s="37"/>
      <c r="H52" s="37"/>
      <c r="I52" s="113" t="s">
        <v>24</v>
      </c>
      <c r="J52" s="60" t="str">
        <f>IF(J12="","",J12)</f>
        <v>16. 10. 2019</v>
      </c>
      <c r="K52" s="37"/>
      <c r="L52" s="111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110"/>
      <c r="J53" s="37"/>
      <c r="K53" s="37"/>
      <c r="L53" s="111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7.95" customHeight="1">
      <c r="A54" s="35"/>
      <c r="B54" s="36"/>
      <c r="C54" s="30" t="s">
        <v>26</v>
      </c>
      <c r="D54" s="37"/>
      <c r="E54" s="37"/>
      <c r="F54" s="28" t="str">
        <f>E15</f>
        <v>Obec Oleško</v>
      </c>
      <c r="G54" s="37"/>
      <c r="H54" s="37"/>
      <c r="I54" s="113" t="s">
        <v>32</v>
      </c>
      <c r="J54" s="33" t="str">
        <f>E21</f>
        <v>SVIS UL, spol. s.r.o.</v>
      </c>
      <c r="K54" s="37"/>
      <c r="L54" s="11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113" t="s">
        <v>35</v>
      </c>
      <c r="J55" s="33" t="str">
        <f>E24</f>
        <v xml:space="preserve"> </v>
      </c>
      <c r="K55" s="37"/>
      <c r="L55" s="111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110"/>
      <c r="J56" s="37"/>
      <c r="K56" s="37"/>
      <c r="L56" s="111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42" t="s">
        <v>144</v>
      </c>
      <c r="D57" s="143"/>
      <c r="E57" s="143"/>
      <c r="F57" s="143"/>
      <c r="G57" s="143"/>
      <c r="H57" s="143"/>
      <c r="I57" s="144"/>
      <c r="J57" s="145" t="s">
        <v>145</v>
      </c>
      <c r="K57" s="143"/>
      <c r="L57" s="111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110"/>
      <c r="J58" s="37"/>
      <c r="K58" s="37"/>
      <c r="L58" s="111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6" t="s">
        <v>71</v>
      </c>
      <c r="D59" s="37"/>
      <c r="E59" s="37"/>
      <c r="F59" s="37"/>
      <c r="G59" s="37"/>
      <c r="H59" s="37"/>
      <c r="I59" s="110"/>
      <c r="J59" s="78">
        <f>J84</f>
        <v>0</v>
      </c>
      <c r="K59" s="37"/>
      <c r="L59" s="111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146</v>
      </c>
    </row>
    <row r="60" spans="1:47" s="9" customFormat="1" ht="24.95" customHeight="1">
      <c r="B60" s="147"/>
      <c r="C60" s="148"/>
      <c r="D60" s="149" t="s">
        <v>147</v>
      </c>
      <c r="E60" s="150"/>
      <c r="F60" s="150"/>
      <c r="G60" s="150"/>
      <c r="H60" s="150"/>
      <c r="I60" s="151"/>
      <c r="J60" s="152">
        <f>J85</f>
        <v>0</v>
      </c>
      <c r="K60" s="148"/>
      <c r="L60" s="153"/>
    </row>
    <row r="61" spans="1:47" s="10" customFormat="1" ht="19.899999999999999" customHeight="1">
      <c r="B61" s="154"/>
      <c r="C61" s="155"/>
      <c r="D61" s="156" t="s">
        <v>148</v>
      </c>
      <c r="E61" s="157"/>
      <c r="F61" s="157"/>
      <c r="G61" s="157"/>
      <c r="H61" s="157"/>
      <c r="I61" s="158"/>
      <c r="J61" s="159">
        <f>J86</f>
        <v>0</v>
      </c>
      <c r="K61" s="155"/>
      <c r="L61" s="160"/>
    </row>
    <row r="62" spans="1:47" s="10" customFormat="1" ht="19.899999999999999" customHeight="1">
      <c r="B62" s="154"/>
      <c r="C62" s="155"/>
      <c r="D62" s="156" t="s">
        <v>151</v>
      </c>
      <c r="E62" s="157"/>
      <c r="F62" s="157"/>
      <c r="G62" s="157"/>
      <c r="H62" s="157"/>
      <c r="I62" s="158"/>
      <c r="J62" s="159">
        <f>J196</f>
        <v>0</v>
      </c>
      <c r="K62" s="155"/>
      <c r="L62" s="160"/>
    </row>
    <row r="63" spans="1:47" s="10" customFormat="1" ht="19.899999999999999" customHeight="1">
      <c r="B63" s="154"/>
      <c r="C63" s="155"/>
      <c r="D63" s="156" t="s">
        <v>152</v>
      </c>
      <c r="E63" s="157"/>
      <c r="F63" s="157"/>
      <c r="G63" s="157"/>
      <c r="H63" s="157"/>
      <c r="I63" s="158"/>
      <c r="J63" s="159">
        <f>J210</f>
        <v>0</v>
      </c>
      <c r="K63" s="155"/>
      <c r="L63" s="160"/>
    </row>
    <row r="64" spans="1:47" s="10" customFormat="1" ht="19.899999999999999" customHeight="1">
      <c r="B64" s="154"/>
      <c r="C64" s="155"/>
      <c r="D64" s="156" t="s">
        <v>154</v>
      </c>
      <c r="E64" s="157"/>
      <c r="F64" s="157"/>
      <c r="G64" s="157"/>
      <c r="H64" s="157"/>
      <c r="I64" s="158"/>
      <c r="J64" s="159">
        <f>J307</f>
        <v>0</v>
      </c>
      <c r="K64" s="155"/>
      <c r="L64" s="160"/>
    </row>
    <row r="65" spans="1:31" s="2" customFormat="1" ht="21.75" customHeight="1">
      <c r="A65" s="35"/>
      <c r="B65" s="36"/>
      <c r="C65" s="37"/>
      <c r="D65" s="37"/>
      <c r="E65" s="37"/>
      <c r="F65" s="37"/>
      <c r="G65" s="37"/>
      <c r="H65" s="37"/>
      <c r="I65" s="110"/>
      <c r="J65" s="37"/>
      <c r="K65" s="37"/>
      <c r="L65" s="111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8"/>
      <c r="C66" s="49"/>
      <c r="D66" s="49"/>
      <c r="E66" s="49"/>
      <c r="F66" s="49"/>
      <c r="G66" s="49"/>
      <c r="H66" s="49"/>
      <c r="I66" s="138"/>
      <c r="J66" s="49"/>
      <c r="K66" s="49"/>
      <c r="L66" s="111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50"/>
      <c r="C70" s="51"/>
      <c r="D70" s="51"/>
      <c r="E70" s="51"/>
      <c r="F70" s="51"/>
      <c r="G70" s="51"/>
      <c r="H70" s="51"/>
      <c r="I70" s="141"/>
      <c r="J70" s="51"/>
      <c r="K70" s="51"/>
      <c r="L70" s="111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157</v>
      </c>
      <c r="D71" s="37"/>
      <c r="E71" s="37"/>
      <c r="F71" s="37"/>
      <c r="G71" s="37"/>
      <c r="H71" s="37"/>
      <c r="I71" s="110"/>
      <c r="J71" s="37"/>
      <c r="K71" s="37"/>
      <c r="L71" s="111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110"/>
      <c r="J72" s="37"/>
      <c r="K72" s="37"/>
      <c r="L72" s="111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16</v>
      </c>
      <c r="D73" s="37"/>
      <c r="E73" s="37"/>
      <c r="F73" s="37"/>
      <c r="G73" s="37"/>
      <c r="H73" s="37"/>
      <c r="I73" s="110"/>
      <c r="J73" s="37"/>
      <c r="K73" s="37"/>
      <c r="L73" s="111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>
      <c r="A74" s="35"/>
      <c r="B74" s="36"/>
      <c r="C74" s="37"/>
      <c r="D74" s="37"/>
      <c r="E74" s="375" t="str">
        <f>E7</f>
        <v>Zásobování obce Oleško pitnou vodou</v>
      </c>
      <c r="F74" s="376"/>
      <c r="G74" s="376"/>
      <c r="H74" s="376"/>
      <c r="I74" s="110"/>
      <c r="J74" s="37"/>
      <c r="K74" s="37"/>
      <c r="L74" s="111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130</v>
      </c>
      <c r="D75" s="37"/>
      <c r="E75" s="37"/>
      <c r="F75" s="37"/>
      <c r="G75" s="37"/>
      <c r="H75" s="37"/>
      <c r="I75" s="110"/>
      <c r="J75" s="37"/>
      <c r="K75" s="37"/>
      <c r="L75" s="111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53" t="str">
        <f>E9</f>
        <v>04 - IO 01 Vodovodní řad V4</v>
      </c>
      <c r="F76" s="374"/>
      <c r="G76" s="374"/>
      <c r="H76" s="374"/>
      <c r="I76" s="110"/>
      <c r="J76" s="37"/>
      <c r="K76" s="37"/>
      <c r="L76" s="11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110"/>
      <c r="J77" s="37"/>
      <c r="K77" s="37"/>
      <c r="L77" s="11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22</v>
      </c>
      <c r="D78" s="37"/>
      <c r="E78" s="37"/>
      <c r="F78" s="28" t="str">
        <f>F12</f>
        <v>Oleško</v>
      </c>
      <c r="G78" s="37"/>
      <c r="H78" s="37"/>
      <c r="I78" s="113" t="s">
        <v>24</v>
      </c>
      <c r="J78" s="60" t="str">
        <f>IF(J12="","",J12)</f>
        <v>16. 10. 2019</v>
      </c>
      <c r="K78" s="37"/>
      <c r="L78" s="111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110"/>
      <c r="J79" s="37"/>
      <c r="K79" s="37"/>
      <c r="L79" s="111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27.95" customHeight="1">
      <c r="A80" s="35"/>
      <c r="B80" s="36"/>
      <c r="C80" s="30" t="s">
        <v>26</v>
      </c>
      <c r="D80" s="37"/>
      <c r="E80" s="37"/>
      <c r="F80" s="28" t="str">
        <f>E15</f>
        <v>Obec Oleško</v>
      </c>
      <c r="G80" s="37"/>
      <c r="H80" s="37"/>
      <c r="I80" s="113" t="s">
        <v>32</v>
      </c>
      <c r="J80" s="33" t="str">
        <f>E21</f>
        <v>SVIS UL, spol. s.r.o.</v>
      </c>
      <c r="K80" s="37"/>
      <c r="L80" s="111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30</v>
      </c>
      <c r="D81" s="37"/>
      <c r="E81" s="37"/>
      <c r="F81" s="28" t="str">
        <f>IF(E18="","",E18)</f>
        <v>Vyplň údaj</v>
      </c>
      <c r="G81" s="37"/>
      <c r="H81" s="37"/>
      <c r="I81" s="113" t="s">
        <v>35</v>
      </c>
      <c r="J81" s="33" t="str">
        <f>E24</f>
        <v xml:space="preserve"> </v>
      </c>
      <c r="K81" s="37"/>
      <c r="L81" s="11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7"/>
      <c r="D82" s="37"/>
      <c r="E82" s="37"/>
      <c r="F82" s="37"/>
      <c r="G82" s="37"/>
      <c r="H82" s="37"/>
      <c r="I82" s="110"/>
      <c r="J82" s="37"/>
      <c r="K82" s="37"/>
      <c r="L82" s="11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61"/>
      <c r="B83" s="162"/>
      <c r="C83" s="163" t="s">
        <v>158</v>
      </c>
      <c r="D83" s="164" t="s">
        <v>58</v>
      </c>
      <c r="E83" s="164" t="s">
        <v>54</v>
      </c>
      <c r="F83" s="164" t="s">
        <v>55</v>
      </c>
      <c r="G83" s="164" t="s">
        <v>159</v>
      </c>
      <c r="H83" s="164" t="s">
        <v>160</v>
      </c>
      <c r="I83" s="165" t="s">
        <v>161</v>
      </c>
      <c r="J83" s="164" t="s">
        <v>145</v>
      </c>
      <c r="K83" s="166" t="s">
        <v>162</v>
      </c>
      <c r="L83" s="167"/>
      <c r="M83" s="69" t="s">
        <v>21</v>
      </c>
      <c r="N83" s="70" t="s">
        <v>43</v>
      </c>
      <c r="O83" s="70" t="s">
        <v>163</v>
      </c>
      <c r="P83" s="70" t="s">
        <v>164</v>
      </c>
      <c r="Q83" s="70" t="s">
        <v>165</v>
      </c>
      <c r="R83" s="70" t="s">
        <v>166</v>
      </c>
      <c r="S83" s="70" t="s">
        <v>167</v>
      </c>
      <c r="T83" s="71" t="s">
        <v>168</v>
      </c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</row>
    <row r="84" spans="1:65" s="2" customFormat="1" ht="22.9" customHeight="1">
      <c r="A84" s="35"/>
      <c r="B84" s="36"/>
      <c r="C84" s="76" t="s">
        <v>169</v>
      </c>
      <c r="D84" s="37"/>
      <c r="E84" s="37"/>
      <c r="F84" s="37"/>
      <c r="G84" s="37"/>
      <c r="H84" s="37"/>
      <c r="I84" s="110"/>
      <c r="J84" s="168">
        <f>BK84</f>
        <v>0</v>
      </c>
      <c r="K84" s="37"/>
      <c r="L84" s="40"/>
      <c r="M84" s="72"/>
      <c r="N84" s="169"/>
      <c r="O84" s="73"/>
      <c r="P84" s="170">
        <f>P85</f>
        <v>0</v>
      </c>
      <c r="Q84" s="73"/>
      <c r="R84" s="170">
        <f>R85</f>
        <v>1.9606402299999997</v>
      </c>
      <c r="S84" s="73"/>
      <c r="T84" s="171">
        <f>T85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72</v>
      </c>
      <c r="AU84" s="18" t="s">
        <v>146</v>
      </c>
      <c r="BK84" s="172">
        <f>BK85</f>
        <v>0</v>
      </c>
    </row>
    <row r="85" spans="1:65" s="12" customFormat="1" ht="25.9" customHeight="1">
      <c r="B85" s="173"/>
      <c r="C85" s="174"/>
      <c r="D85" s="175" t="s">
        <v>72</v>
      </c>
      <c r="E85" s="176" t="s">
        <v>170</v>
      </c>
      <c r="F85" s="176" t="s">
        <v>171</v>
      </c>
      <c r="G85" s="174"/>
      <c r="H85" s="174"/>
      <c r="I85" s="177"/>
      <c r="J85" s="178">
        <f>BK85</f>
        <v>0</v>
      </c>
      <c r="K85" s="174"/>
      <c r="L85" s="179"/>
      <c r="M85" s="180"/>
      <c r="N85" s="181"/>
      <c r="O85" s="181"/>
      <c r="P85" s="182">
        <f>P86+P196+P210+P307</f>
        <v>0</v>
      </c>
      <c r="Q85" s="181"/>
      <c r="R85" s="182">
        <f>R86+R196+R210+R307</f>
        <v>1.9606402299999997</v>
      </c>
      <c r="S85" s="181"/>
      <c r="T85" s="183">
        <f>T86+T196+T210+T307</f>
        <v>0</v>
      </c>
      <c r="AR85" s="184" t="s">
        <v>81</v>
      </c>
      <c r="AT85" s="185" t="s">
        <v>72</v>
      </c>
      <c r="AU85" s="185" t="s">
        <v>73</v>
      </c>
      <c r="AY85" s="184" t="s">
        <v>172</v>
      </c>
      <c r="BK85" s="186">
        <f>BK86+BK196+BK210+BK307</f>
        <v>0</v>
      </c>
    </row>
    <row r="86" spans="1:65" s="12" customFormat="1" ht="22.9" customHeight="1">
      <c r="B86" s="173"/>
      <c r="C86" s="174"/>
      <c r="D86" s="175" t="s">
        <v>72</v>
      </c>
      <c r="E86" s="187" t="s">
        <v>81</v>
      </c>
      <c r="F86" s="187" t="s">
        <v>173</v>
      </c>
      <c r="G86" s="174"/>
      <c r="H86" s="174"/>
      <c r="I86" s="177"/>
      <c r="J86" s="188">
        <f>BK86</f>
        <v>0</v>
      </c>
      <c r="K86" s="174"/>
      <c r="L86" s="179"/>
      <c r="M86" s="180"/>
      <c r="N86" s="181"/>
      <c r="O86" s="181"/>
      <c r="P86" s="182">
        <f>SUM(P87:P195)</f>
        <v>0</v>
      </c>
      <c r="Q86" s="181"/>
      <c r="R86" s="182">
        <f>SUM(R87:R195)</f>
        <v>0.52922769999999997</v>
      </c>
      <c r="S86" s="181"/>
      <c r="T86" s="183">
        <f>SUM(T87:T195)</f>
        <v>0</v>
      </c>
      <c r="AR86" s="184" t="s">
        <v>81</v>
      </c>
      <c r="AT86" s="185" t="s">
        <v>72</v>
      </c>
      <c r="AU86" s="185" t="s">
        <v>81</v>
      </c>
      <c r="AY86" s="184" t="s">
        <v>172</v>
      </c>
      <c r="BK86" s="186">
        <f>SUM(BK87:BK195)</f>
        <v>0</v>
      </c>
    </row>
    <row r="87" spans="1:65" s="2" customFormat="1" ht="16.5" customHeight="1">
      <c r="A87" s="35"/>
      <c r="B87" s="36"/>
      <c r="C87" s="189" t="s">
        <v>81</v>
      </c>
      <c r="D87" s="189" t="s">
        <v>174</v>
      </c>
      <c r="E87" s="190" t="s">
        <v>187</v>
      </c>
      <c r="F87" s="191" t="s">
        <v>188</v>
      </c>
      <c r="G87" s="192" t="s">
        <v>189</v>
      </c>
      <c r="H87" s="193">
        <v>20</v>
      </c>
      <c r="I87" s="194"/>
      <c r="J87" s="195">
        <f>ROUND(I87*H87,2)</f>
        <v>0</v>
      </c>
      <c r="K87" s="191" t="s">
        <v>177</v>
      </c>
      <c r="L87" s="40"/>
      <c r="M87" s="196" t="s">
        <v>21</v>
      </c>
      <c r="N87" s="197" t="s">
        <v>44</v>
      </c>
      <c r="O87" s="65"/>
      <c r="P87" s="198">
        <f>O87*H87</f>
        <v>0</v>
      </c>
      <c r="Q87" s="198">
        <v>0</v>
      </c>
      <c r="R87" s="198">
        <f>Q87*H87</f>
        <v>0</v>
      </c>
      <c r="S87" s="198">
        <v>0</v>
      </c>
      <c r="T87" s="199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200" t="s">
        <v>178</v>
      </c>
      <c r="AT87" s="200" t="s">
        <v>174</v>
      </c>
      <c r="AU87" s="200" t="s">
        <v>83</v>
      </c>
      <c r="AY87" s="18" t="s">
        <v>172</v>
      </c>
      <c r="BE87" s="201">
        <f>IF(N87="základní",J87,0)</f>
        <v>0</v>
      </c>
      <c r="BF87" s="201">
        <f>IF(N87="snížená",J87,0)</f>
        <v>0</v>
      </c>
      <c r="BG87" s="201">
        <f>IF(N87="zákl. přenesená",J87,0)</f>
        <v>0</v>
      </c>
      <c r="BH87" s="201">
        <f>IF(N87="sníž. přenesená",J87,0)</f>
        <v>0</v>
      </c>
      <c r="BI87" s="201">
        <f>IF(N87="nulová",J87,0)</f>
        <v>0</v>
      </c>
      <c r="BJ87" s="18" t="s">
        <v>81</v>
      </c>
      <c r="BK87" s="201">
        <f>ROUND(I87*H87,2)</f>
        <v>0</v>
      </c>
      <c r="BL87" s="18" t="s">
        <v>178</v>
      </c>
      <c r="BM87" s="200" t="s">
        <v>190</v>
      </c>
    </row>
    <row r="88" spans="1:65" s="13" customFormat="1">
      <c r="B88" s="202"/>
      <c r="C88" s="203"/>
      <c r="D88" s="204" t="s">
        <v>180</v>
      </c>
      <c r="E88" s="205" t="s">
        <v>21</v>
      </c>
      <c r="F88" s="206" t="s">
        <v>946</v>
      </c>
      <c r="G88" s="203"/>
      <c r="H88" s="207">
        <v>20</v>
      </c>
      <c r="I88" s="208"/>
      <c r="J88" s="203"/>
      <c r="K88" s="203"/>
      <c r="L88" s="209"/>
      <c r="M88" s="210"/>
      <c r="N88" s="211"/>
      <c r="O88" s="211"/>
      <c r="P88" s="211"/>
      <c r="Q88" s="211"/>
      <c r="R88" s="211"/>
      <c r="S88" s="211"/>
      <c r="T88" s="212"/>
      <c r="AT88" s="213" t="s">
        <v>180</v>
      </c>
      <c r="AU88" s="213" t="s">
        <v>83</v>
      </c>
      <c r="AV88" s="13" t="s">
        <v>83</v>
      </c>
      <c r="AW88" s="13" t="s">
        <v>34</v>
      </c>
      <c r="AX88" s="13" t="s">
        <v>73</v>
      </c>
      <c r="AY88" s="213" t="s">
        <v>172</v>
      </c>
    </row>
    <row r="89" spans="1:65" s="14" customFormat="1">
      <c r="B89" s="214"/>
      <c r="C89" s="215"/>
      <c r="D89" s="204" t="s">
        <v>180</v>
      </c>
      <c r="E89" s="216" t="s">
        <v>21</v>
      </c>
      <c r="F89" s="217" t="s">
        <v>182</v>
      </c>
      <c r="G89" s="215"/>
      <c r="H89" s="218">
        <v>20</v>
      </c>
      <c r="I89" s="219"/>
      <c r="J89" s="215"/>
      <c r="K89" s="215"/>
      <c r="L89" s="220"/>
      <c r="M89" s="221"/>
      <c r="N89" s="222"/>
      <c r="O89" s="222"/>
      <c r="P89" s="222"/>
      <c r="Q89" s="222"/>
      <c r="R89" s="222"/>
      <c r="S89" s="222"/>
      <c r="T89" s="223"/>
      <c r="AT89" s="224" t="s">
        <v>180</v>
      </c>
      <c r="AU89" s="224" t="s">
        <v>83</v>
      </c>
      <c r="AV89" s="14" t="s">
        <v>178</v>
      </c>
      <c r="AW89" s="14" t="s">
        <v>34</v>
      </c>
      <c r="AX89" s="14" t="s">
        <v>81</v>
      </c>
      <c r="AY89" s="224" t="s">
        <v>172</v>
      </c>
    </row>
    <row r="90" spans="1:65" s="2" customFormat="1" ht="24" customHeight="1">
      <c r="A90" s="35"/>
      <c r="B90" s="36"/>
      <c r="C90" s="189" t="s">
        <v>83</v>
      </c>
      <c r="D90" s="189" t="s">
        <v>174</v>
      </c>
      <c r="E90" s="190" t="s">
        <v>192</v>
      </c>
      <c r="F90" s="191" t="s">
        <v>193</v>
      </c>
      <c r="G90" s="192" t="s">
        <v>194</v>
      </c>
      <c r="H90" s="193">
        <v>20</v>
      </c>
      <c r="I90" s="194"/>
      <c r="J90" s="195">
        <f>ROUND(I90*H90,2)</f>
        <v>0</v>
      </c>
      <c r="K90" s="191" t="s">
        <v>177</v>
      </c>
      <c r="L90" s="40"/>
      <c r="M90" s="196" t="s">
        <v>21</v>
      </c>
      <c r="N90" s="197" t="s">
        <v>44</v>
      </c>
      <c r="O90" s="65"/>
      <c r="P90" s="198">
        <f>O90*H90</f>
        <v>0</v>
      </c>
      <c r="Q90" s="198">
        <v>0</v>
      </c>
      <c r="R90" s="198">
        <f>Q90*H90</f>
        <v>0</v>
      </c>
      <c r="S90" s="198">
        <v>0</v>
      </c>
      <c r="T90" s="19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200" t="s">
        <v>178</v>
      </c>
      <c r="AT90" s="200" t="s">
        <v>174</v>
      </c>
      <c r="AU90" s="200" t="s">
        <v>83</v>
      </c>
      <c r="AY90" s="18" t="s">
        <v>172</v>
      </c>
      <c r="BE90" s="201">
        <f>IF(N90="základní",J90,0)</f>
        <v>0</v>
      </c>
      <c r="BF90" s="201">
        <f>IF(N90="snížená",J90,0)</f>
        <v>0</v>
      </c>
      <c r="BG90" s="201">
        <f>IF(N90="zákl. přenesená",J90,0)</f>
        <v>0</v>
      </c>
      <c r="BH90" s="201">
        <f>IF(N90="sníž. přenesená",J90,0)</f>
        <v>0</v>
      </c>
      <c r="BI90" s="201">
        <f>IF(N90="nulová",J90,0)</f>
        <v>0</v>
      </c>
      <c r="BJ90" s="18" t="s">
        <v>81</v>
      </c>
      <c r="BK90" s="201">
        <f>ROUND(I90*H90,2)</f>
        <v>0</v>
      </c>
      <c r="BL90" s="18" t="s">
        <v>178</v>
      </c>
      <c r="BM90" s="200" t="s">
        <v>195</v>
      </c>
    </row>
    <row r="91" spans="1:65" s="2" customFormat="1" ht="48" customHeight="1">
      <c r="A91" s="35"/>
      <c r="B91" s="36"/>
      <c r="C91" s="189" t="s">
        <v>186</v>
      </c>
      <c r="D91" s="189" t="s">
        <v>174</v>
      </c>
      <c r="E91" s="190" t="s">
        <v>210</v>
      </c>
      <c r="F91" s="191" t="s">
        <v>211</v>
      </c>
      <c r="G91" s="192" t="s">
        <v>199</v>
      </c>
      <c r="H91" s="193">
        <v>2</v>
      </c>
      <c r="I91" s="194"/>
      <c r="J91" s="195">
        <f>ROUND(I91*H91,2)</f>
        <v>0</v>
      </c>
      <c r="K91" s="191" t="s">
        <v>177</v>
      </c>
      <c r="L91" s="40"/>
      <c r="M91" s="196" t="s">
        <v>21</v>
      </c>
      <c r="N91" s="197" t="s">
        <v>44</v>
      </c>
      <c r="O91" s="65"/>
      <c r="P91" s="198">
        <f>O91*H91</f>
        <v>0</v>
      </c>
      <c r="Q91" s="198">
        <v>3.6900000000000002E-2</v>
      </c>
      <c r="R91" s="198">
        <f>Q91*H91</f>
        <v>7.3800000000000004E-2</v>
      </c>
      <c r="S91" s="198">
        <v>0</v>
      </c>
      <c r="T91" s="19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200" t="s">
        <v>178</v>
      </c>
      <c r="AT91" s="200" t="s">
        <v>174</v>
      </c>
      <c r="AU91" s="200" t="s">
        <v>83</v>
      </c>
      <c r="AY91" s="18" t="s">
        <v>172</v>
      </c>
      <c r="BE91" s="201">
        <f>IF(N91="základní",J91,0)</f>
        <v>0</v>
      </c>
      <c r="BF91" s="201">
        <f>IF(N91="snížená",J91,0)</f>
        <v>0</v>
      </c>
      <c r="BG91" s="201">
        <f>IF(N91="zákl. přenesená",J91,0)</f>
        <v>0</v>
      </c>
      <c r="BH91" s="201">
        <f>IF(N91="sníž. přenesená",J91,0)</f>
        <v>0</v>
      </c>
      <c r="BI91" s="201">
        <f>IF(N91="nulová",J91,0)</f>
        <v>0</v>
      </c>
      <c r="BJ91" s="18" t="s">
        <v>81</v>
      </c>
      <c r="BK91" s="201">
        <f>ROUND(I91*H91,2)</f>
        <v>0</v>
      </c>
      <c r="BL91" s="18" t="s">
        <v>178</v>
      </c>
      <c r="BM91" s="200" t="s">
        <v>212</v>
      </c>
    </row>
    <row r="92" spans="1:65" s="15" customFormat="1">
      <c r="B92" s="225"/>
      <c r="C92" s="226"/>
      <c r="D92" s="204" t="s">
        <v>180</v>
      </c>
      <c r="E92" s="227" t="s">
        <v>21</v>
      </c>
      <c r="F92" s="228" t="s">
        <v>201</v>
      </c>
      <c r="G92" s="226"/>
      <c r="H92" s="227" t="s">
        <v>21</v>
      </c>
      <c r="I92" s="229"/>
      <c r="J92" s="226"/>
      <c r="K92" s="226"/>
      <c r="L92" s="230"/>
      <c r="M92" s="231"/>
      <c r="N92" s="232"/>
      <c r="O92" s="232"/>
      <c r="P92" s="232"/>
      <c r="Q92" s="232"/>
      <c r="R92" s="232"/>
      <c r="S92" s="232"/>
      <c r="T92" s="233"/>
      <c r="AT92" s="234" t="s">
        <v>180</v>
      </c>
      <c r="AU92" s="234" t="s">
        <v>83</v>
      </c>
      <c r="AV92" s="15" t="s">
        <v>81</v>
      </c>
      <c r="AW92" s="15" t="s">
        <v>34</v>
      </c>
      <c r="AX92" s="15" t="s">
        <v>73</v>
      </c>
      <c r="AY92" s="234" t="s">
        <v>172</v>
      </c>
    </row>
    <row r="93" spans="1:65" s="13" customFormat="1">
      <c r="B93" s="202"/>
      <c r="C93" s="203"/>
      <c r="D93" s="204" t="s">
        <v>180</v>
      </c>
      <c r="E93" s="205" t="s">
        <v>21</v>
      </c>
      <c r="F93" s="206" t="s">
        <v>213</v>
      </c>
      <c r="G93" s="203"/>
      <c r="H93" s="207">
        <v>2</v>
      </c>
      <c r="I93" s="208"/>
      <c r="J93" s="203"/>
      <c r="K93" s="203"/>
      <c r="L93" s="209"/>
      <c r="M93" s="210"/>
      <c r="N93" s="211"/>
      <c r="O93" s="211"/>
      <c r="P93" s="211"/>
      <c r="Q93" s="211"/>
      <c r="R93" s="211"/>
      <c r="S93" s="211"/>
      <c r="T93" s="212"/>
      <c r="AT93" s="213" t="s">
        <v>180</v>
      </c>
      <c r="AU93" s="213" t="s">
        <v>83</v>
      </c>
      <c r="AV93" s="13" t="s">
        <v>83</v>
      </c>
      <c r="AW93" s="13" t="s">
        <v>34</v>
      </c>
      <c r="AX93" s="13" t="s">
        <v>73</v>
      </c>
      <c r="AY93" s="213" t="s">
        <v>172</v>
      </c>
    </row>
    <row r="94" spans="1:65" s="14" customFormat="1">
      <c r="B94" s="214"/>
      <c r="C94" s="215"/>
      <c r="D94" s="204" t="s">
        <v>180</v>
      </c>
      <c r="E94" s="216" t="s">
        <v>21</v>
      </c>
      <c r="F94" s="217" t="s">
        <v>182</v>
      </c>
      <c r="G94" s="215"/>
      <c r="H94" s="218">
        <v>2</v>
      </c>
      <c r="I94" s="219"/>
      <c r="J94" s="215"/>
      <c r="K94" s="215"/>
      <c r="L94" s="220"/>
      <c r="M94" s="221"/>
      <c r="N94" s="222"/>
      <c r="O94" s="222"/>
      <c r="P94" s="222"/>
      <c r="Q94" s="222"/>
      <c r="R94" s="222"/>
      <c r="S94" s="222"/>
      <c r="T94" s="223"/>
      <c r="AT94" s="224" t="s">
        <v>180</v>
      </c>
      <c r="AU94" s="224" t="s">
        <v>83</v>
      </c>
      <c r="AV94" s="14" t="s">
        <v>178</v>
      </c>
      <c r="AW94" s="14" t="s">
        <v>34</v>
      </c>
      <c r="AX94" s="14" t="s">
        <v>81</v>
      </c>
      <c r="AY94" s="224" t="s">
        <v>172</v>
      </c>
    </row>
    <row r="95" spans="1:65" s="2" customFormat="1" ht="24" customHeight="1">
      <c r="A95" s="35"/>
      <c r="B95" s="36"/>
      <c r="C95" s="189" t="s">
        <v>178</v>
      </c>
      <c r="D95" s="189" t="s">
        <v>174</v>
      </c>
      <c r="E95" s="190" t="s">
        <v>215</v>
      </c>
      <c r="F95" s="191" t="s">
        <v>216</v>
      </c>
      <c r="G95" s="192" t="s">
        <v>217</v>
      </c>
      <c r="H95" s="193">
        <v>1</v>
      </c>
      <c r="I95" s="194"/>
      <c r="J95" s="195">
        <f>ROUND(I95*H95,2)</f>
        <v>0</v>
      </c>
      <c r="K95" s="191" t="s">
        <v>177</v>
      </c>
      <c r="L95" s="40"/>
      <c r="M95" s="196" t="s">
        <v>21</v>
      </c>
      <c r="N95" s="197" t="s">
        <v>44</v>
      </c>
      <c r="O95" s="65"/>
      <c r="P95" s="198">
        <f>O95*H95</f>
        <v>0</v>
      </c>
      <c r="Q95" s="198">
        <v>6.4999999999999997E-4</v>
      </c>
      <c r="R95" s="198">
        <f>Q95*H95</f>
        <v>6.4999999999999997E-4</v>
      </c>
      <c r="S95" s="198">
        <v>0</v>
      </c>
      <c r="T95" s="19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200" t="s">
        <v>178</v>
      </c>
      <c r="AT95" s="200" t="s">
        <v>174</v>
      </c>
      <c r="AU95" s="200" t="s">
        <v>83</v>
      </c>
      <c r="AY95" s="18" t="s">
        <v>172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18" t="s">
        <v>81</v>
      </c>
      <c r="BK95" s="201">
        <f>ROUND(I95*H95,2)</f>
        <v>0</v>
      </c>
      <c r="BL95" s="18" t="s">
        <v>178</v>
      </c>
      <c r="BM95" s="200" t="s">
        <v>218</v>
      </c>
    </row>
    <row r="96" spans="1:65" s="2" customFormat="1" ht="24" customHeight="1">
      <c r="A96" s="35"/>
      <c r="B96" s="36"/>
      <c r="C96" s="189" t="s">
        <v>196</v>
      </c>
      <c r="D96" s="189" t="s">
        <v>174</v>
      </c>
      <c r="E96" s="190" t="s">
        <v>220</v>
      </c>
      <c r="F96" s="191" t="s">
        <v>221</v>
      </c>
      <c r="G96" s="192" t="s">
        <v>217</v>
      </c>
      <c r="H96" s="193">
        <v>1</v>
      </c>
      <c r="I96" s="194"/>
      <c r="J96" s="195">
        <f>ROUND(I96*H96,2)</f>
        <v>0</v>
      </c>
      <c r="K96" s="191" t="s">
        <v>177</v>
      </c>
      <c r="L96" s="40"/>
      <c r="M96" s="196" t="s">
        <v>21</v>
      </c>
      <c r="N96" s="197" t="s">
        <v>44</v>
      </c>
      <c r="O96" s="65"/>
      <c r="P96" s="198">
        <f>O96*H96</f>
        <v>0</v>
      </c>
      <c r="Q96" s="198">
        <v>0</v>
      </c>
      <c r="R96" s="198">
        <f>Q96*H96</f>
        <v>0</v>
      </c>
      <c r="S96" s="198">
        <v>0</v>
      </c>
      <c r="T96" s="19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200" t="s">
        <v>178</v>
      </c>
      <c r="AT96" s="200" t="s">
        <v>174</v>
      </c>
      <c r="AU96" s="200" t="s">
        <v>83</v>
      </c>
      <c r="AY96" s="18" t="s">
        <v>172</v>
      </c>
      <c r="BE96" s="201">
        <f>IF(N96="základní",J96,0)</f>
        <v>0</v>
      </c>
      <c r="BF96" s="201">
        <f>IF(N96="snížená",J96,0)</f>
        <v>0</v>
      </c>
      <c r="BG96" s="201">
        <f>IF(N96="zákl. přenesená",J96,0)</f>
        <v>0</v>
      </c>
      <c r="BH96" s="201">
        <f>IF(N96="sníž. přenesená",J96,0)</f>
        <v>0</v>
      </c>
      <c r="BI96" s="201">
        <f>IF(N96="nulová",J96,0)</f>
        <v>0</v>
      </c>
      <c r="BJ96" s="18" t="s">
        <v>81</v>
      </c>
      <c r="BK96" s="201">
        <f>ROUND(I96*H96,2)</f>
        <v>0</v>
      </c>
      <c r="BL96" s="18" t="s">
        <v>178</v>
      </c>
      <c r="BM96" s="200" t="s">
        <v>222</v>
      </c>
    </row>
    <row r="97" spans="1:65" s="2" customFormat="1" ht="24" customHeight="1">
      <c r="A97" s="35"/>
      <c r="B97" s="36"/>
      <c r="C97" s="189" t="s">
        <v>203</v>
      </c>
      <c r="D97" s="189" t="s">
        <v>174</v>
      </c>
      <c r="E97" s="190" t="s">
        <v>223</v>
      </c>
      <c r="F97" s="191" t="s">
        <v>224</v>
      </c>
      <c r="G97" s="192" t="s">
        <v>125</v>
      </c>
      <c r="H97" s="193">
        <v>12</v>
      </c>
      <c r="I97" s="194"/>
      <c r="J97" s="195">
        <f>ROUND(I97*H97,2)</f>
        <v>0</v>
      </c>
      <c r="K97" s="191" t="s">
        <v>177</v>
      </c>
      <c r="L97" s="40"/>
      <c r="M97" s="196" t="s">
        <v>21</v>
      </c>
      <c r="N97" s="197" t="s">
        <v>44</v>
      </c>
      <c r="O97" s="65"/>
      <c r="P97" s="198">
        <f>O97*H97</f>
        <v>0</v>
      </c>
      <c r="Q97" s="198">
        <v>6.4000000000000005E-4</v>
      </c>
      <c r="R97" s="198">
        <f>Q97*H97</f>
        <v>7.6800000000000011E-3</v>
      </c>
      <c r="S97" s="198">
        <v>0</v>
      </c>
      <c r="T97" s="19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200" t="s">
        <v>178</v>
      </c>
      <c r="AT97" s="200" t="s">
        <v>174</v>
      </c>
      <c r="AU97" s="200" t="s">
        <v>83</v>
      </c>
      <c r="AY97" s="18" t="s">
        <v>172</v>
      </c>
      <c r="BE97" s="201">
        <f>IF(N97="základní",J97,0)</f>
        <v>0</v>
      </c>
      <c r="BF97" s="201">
        <f>IF(N97="snížená",J97,0)</f>
        <v>0</v>
      </c>
      <c r="BG97" s="201">
        <f>IF(N97="zákl. přenesená",J97,0)</f>
        <v>0</v>
      </c>
      <c r="BH97" s="201">
        <f>IF(N97="sníž. přenesená",J97,0)</f>
        <v>0</v>
      </c>
      <c r="BI97" s="201">
        <f>IF(N97="nulová",J97,0)</f>
        <v>0</v>
      </c>
      <c r="BJ97" s="18" t="s">
        <v>81</v>
      </c>
      <c r="BK97" s="201">
        <f>ROUND(I97*H97,2)</f>
        <v>0</v>
      </c>
      <c r="BL97" s="18" t="s">
        <v>178</v>
      </c>
      <c r="BM97" s="200" t="s">
        <v>225</v>
      </c>
    </row>
    <row r="98" spans="1:65" s="13" customFormat="1">
      <c r="B98" s="202"/>
      <c r="C98" s="203"/>
      <c r="D98" s="204" t="s">
        <v>180</v>
      </c>
      <c r="E98" s="205" t="s">
        <v>21</v>
      </c>
      <c r="F98" s="206" t="s">
        <v>1068</v>
      </c>
      <c r="G98" s="203"/>
      <c r="H98" s="207">
        <v>12</v>
      </c>
      <c r="I98" s="208"/>
      <c r="J98" s="203"/>
      <c r="K98" s="203"/>
      <c r="L98" s="209"/>
      <c r="M98" s="210"/>
      <c r="N98" s="211"/>
      <c r="O98" s="211"/>
      <c r="P98" s="211"/>
      <c r="Q98" s="211"/>
      <c r="R98" s="211"/>
      <c r="S98" s="211"/>
      <c r="T98" s="212"/>
      <c r="AT98" s="213" t="s">
        <v>180</v>
      </c>
      <c r="AU98" s="213" t="s">
        <v>83</v>
      </c>
      <c r="AV98" s="13" t="s">
        <v>83</v>
      </c>
      <c r="AW98" s="13" t="s">
        <v>34</v>
      </c>
      <c r="AX98" s="13" t="s">
        <v>73</v>
      </c>
      <c r="AY98" s="213" t="s">
        <v>172</v>
      </c>
    </row>
    <row r="99" spans="1:65" s="14" customFormat="1">
      <c r="B99" s="214"/>
      <c r="C99" s="215"/>
      <c r="D99" s="204" t="s">
        <v>180</v>
      </c>
      <c r="E99" s="216" t="s">
        <v>21</v>
      </c>
      <c r="F99" s="217" t="s">
        <v>182</v>
      </c>
      <c r="G99" s="215"/>
      <c r="H99" s="218">
        <v>12</v>
      </c>
      <c r="I99" s="219"/>
      <c r="J99" s="215"/>
      <c r="K99" s="215"/>
      <c r="L99" s="220"/>
      <c r="M99" s="221"/>
      <c r="N99" s="222"/>
      <c r="O99" s="222"/>
      <c r="P99" s="222"/>
      <c r="Q99" s="222"/>
      <c r="R99" s="222"/>
      <c r="S99" s="222"/>
      <c r="T99" s="223"/>
      <c r="AT99" s="224" t="s">
        <v>180</v>
      </c>
      <c r="AU99" s="224" t="s">
        <v>83</v>
      </c>
      <c r="AV99" s="14" t="s">
        <v>178</v>
      </c>
      <c r="AW99" s="14" t="s">
        <v>34</v>
      </c>
      <c r="AX99" s="14" t="s">
        <v>81</v>
      </c>
      <c r="AY99" s="224" t="s">
        <v>172</v>
      </c>
    </row>
    <row r="100" spans="1:65" s="2" customFormat="1" ht="24" customHeight="1">
      <c r="A100" s="35"/>
      <c r="B100" s="36"/>
      <c r="C100" s="189" t="s">
        <v>209</v>
      </c>
      <c r="D100" s="189" t="s">
        <v>174</v>
      </c>
      <c r="E100" s="190" t="s">
        <v>228</v>
      </c>
      <c r="F100" s="191" t="s">
        <v>229</v>
      </c>
      <c r="G100" s="192" t="s">
        <v>125</v>
      </c>
      <c r="H100" s="193">
        <v>12</v>
      </c>
      <c r="I100" s="194"/>
      <c r="J100" s="195">
        <f>ROUND(I100*H100,2)</f>
        <v>0</v>
      </c>
      <c r="K100" s="191" t="s">
        <v>177</v>
      </c>
      <c r="L100" s="40"/>
      <c r="M100" s="196" t="s">
        <v>21</v>
      </c>
      <c r="N100" s="197" t="s">
        <v>44</v>
      </c>
      <c r="O100" s="65"/>
      <c r="P100" s="198">
        <f>O100*H100</f>
        <v>0</v>
      </c>
      <c r="Q100" s="198">
        <v>0</v>
      </c>
      <c r="R100" s="198">
        <f>Q100*H100</f>
        <v>0</v>
      </c>
      <c r="S100" s="198">
        <v>0</v>
      </c>
      <c r="T100" s="19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200" t="s">
        <v>178</v>
      </c>
      <c r="AT100" s="200" t="s">
        <v>174</v>
      </c>
      <c r="AU100" s="200" t="s">
        <v>83</v>
      </c>
      <c r="AY100" s="18" t="s">
        <v>172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18" t="s">
        <v>81</v>
      </c>
      <c r="BK100" s="201">
        <f>ROUND(I100*H100,2)</f>
        <v>0</v>
      </c>
      <c r="BL100" s="18" t="s">
        <v>178</v>
      </c>
      <c r="BM100" s="200" t="s">
        <v>230</v>
      </c>
    </row>
    <row r="101" spans="1:65" s="2" customFormat="1" ht="24" customHeight="1">
      <c r="A101" s="35"/>
      <c r="B101" s="36"/>
      <c r="C101" s="189" t="s">
        <v>214</v>
      </c>
      <c r="D101" s="189" t="s">
        <v>174</v>
      </c>
      <c r="E101" s="190" t="s">
        <v>241</v>
      </c>
      <c r="F101" s="191" t="s">
        <v>242</v>
      </c>
      <c r="G101" s="192" t="s">
        <v>199</v>
      </c>
      <c r="H101" s="193">
        <v>280</v>
      </c>
      <c r="I101" s="194"/>
      <c r="J101" s="195">
        <f>ROUND(I101*H101,2)</f>
        <v>0</v>
      </c>
      <c r="K101" s="191" t="s">
        <v>177</v>
      </c>
      <c r="L101" s="40"/>
      <c r="M101" s="196" t="s">
        <v>21</v>
      </c>
      <c r="N101" s="197" t="s">
        <v>44</v>
      </c>
      <c r="O101" s="65"/>
      <c r="P101" s="198">
        <f>O101*H101</f>
        <v>0</v>
      </c>
      <c r="Q101" s="198">
        <v>1.4999999999999999E-4</v>
      </c>
      <c r="R101" s="198">
        <f>Q101*H101</f>
        <v>4.1999999999999996E-2</v>
      </c>
      <c r="S101" s="198">
        <v>0</v>
      </c>
      <c r="T101" s="19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200" t="s">
        <v>178</v>
      </c>
      <c r="AT101" s="200" t="s">
        <v>174</v>
      </c>
      <c r="AU101" s="200" t="s">
        <v>83</v>
      </c>
      <c r="AY101" s="18" t="s">
        <v>172</v>
      </c>
      <c r="BE101" s="201">
        <f>IF(N101="základní",J101,0)</f>
        <v>0</v>
      </c>
      <c r="BF101" s="201">
        <f>IF(N101="snížená",J101,0)</f>
        <v>0</v>
      </c>
      <c r="BG101" s="201">
        <f>IF(N101="zákl. přenesená",J101,0)</f>
        <v>0</v>
      </c>
      <c r="BH101" s="201">
        <f>IF(N101="sníž. přenesená",J101,0)</f>
        <v>0</v>
      </c>
      <c r="BI101" s="201">
        <f>IF(N101="nulová",J101,0)</f>
        <v>0</v>
      </c>
      <c r="BJ101" s="18" t="s">
        <v>81</v>
      </c>
      <c r="BK101" s="201">
        <f>ROUND(I101*H101,2)</f>
        <v>0</v>
      </c>
      <c r="BL101" s="18" t="s">
        <v>178</v>
      </c>
      <c r="BM101" s="200" t="s">
        <v>243</v>
      </c>
    </row>
    <row r="102" spans="1:65" s="13" customFormat="1">
      <c r="B102" s="202"/>
      <c r="C102" s="203"/>
      <c r="D102" s="204" t="s">
        <v>180</v>
      </c>
      <c r="E102" s="205" t="s">
        <v>21</v>
      </c>
      <c r="F102" s="206" t="s">
        <v>1069</v>
      </c>
      <c r="G102" s="203"/>
      <c r="H102" s="207">
        <v>280</v>
      </c>
      <c r="I102" s="208"/>
      <c r="J102" s="203"/>
      <c r="K102" s="203"/>
      <c r="L102" s="209"/>
      <c r="M102" s="210"/>
      <c r="N102" s="211"/>
      <c r="O102" s="211"/>
      <c r="P102" s="211"/>
      <c r="Q102" s="211"/>
      <c r="R102" s="211"/>
      <c r="S102" s="211"/>
      <c r="T102" s="212"/>
      <c r="AT102" s="213" t="s">
        <v>180</v>
      </c>
      <c r="AU102" s="213" t="s">
        <v>83</v>
      </c>
      <c r="AV102" s="13" t="s">
        <v>83</v>
      </c>
      <c r="AW102" s="13" t="s">
        <v>34</v>
      </c>
      <c r="AX102" s="13" t="s">
        <v>73</v>
      </c>
      <c r="AY102" s="213" t="s">
        <v>172</v>
      </c>
    </row>
    <row r="103" spans="1:65" s="14" customFormat="1">
      <c r="B103" s="214"/>
      <c r="C103" s="215"/>
      <c r="D103" s="204" t="s">
        <v>180</v>
      </c>
      <c r="E103" s="216" t="s">
        <v>21</v>
      </c>
      <c r="F103" s="217" t="s">
        <v>182</v>
      </c>
      <c r="G103" s="215"/>
      <c r="H103" s="218">
        <v>280</v>
      </c>
      <c r="I103" s="219"/>
      <c r="J103" s="215"/>
      <c r="K103" s="215"/>
      <c r="L103" s="220"/>
      <c r="M103" s="221"/>
      <c r="N103" s="222"/>
      <c r="O103" s="222"/>
      <c r="P103" s="222"/>
      <c r="Q103" s="222"/>
      <c r="R103" s="222"/>
      <c r="S103" s="222"/>
      <c r="T103" s="223"/>
      <c r="AT103" s="224" t="s">
        <v>180</v>
      </c>
      <c r="AU103" s="224" t="s">
        <v>83</v>
      </c>
      <c r="AV103" s="14" t="s">
        <v>178</v>
      </c>
      <c r="AW103" s="14" t="s">
        <v>34</v>
      </c>
      <c r="AX103" s="14" t="s">
        <v>81</v>
      </c>
      <c r="AY103" s="224" t="s">
        <v>172</v>
      </c>
    </row>
    <row r="104" spans="1:65" s="2" customFormat="1" ht="24" customHeight="1">
      <c r="A104" s="35"/>
      <c r="B104" s="36"/>
      <c r="C104" s="189" t="s">
        <v>219</v>
      </c>
      <c r="D104" s="189" t="s">
        <v>174</v>
      </c>
      <c r="E104" s="190" t="s">
        <v>245</v>
      </c>
      <c r="F104" s="191" t="s">
        <v>246</v>
      </c>
      <c r="G104" s="192" t="s">
        <v>199</v>
      </c>
      <c r="H104" s="193">
        <v>280</v>
      </c>
      <c r="I104" s="194"/>
      <c r="J104" s="195">
        <f>ROUND(I104*H104,2)</f>
        <v>0</v>
      </c>
      <c r="K104" s="191" t="s">
        <v>177</v>
      </c>
      <c r="L104" s="40"/>
      <c r="M104" s="196" t="s">
        <v>21</v>
      </c>
      <c r="N104" s="197" t="s">
        <v>44</v>
      </c>
      <c r="O104" s="65"/>
      <c r="P104" s="198">
        <f>O104*H104</f>
        <v>0</v>
      </c>
      <c r="Q104" s="198">
        <v>0</v>
      </c>
      <c r="R104" s="198">
        <f>Q104*H104</f>
        <v>0</v>
      </c>
      <c r="S104" s="198">
        <v>0</v>
      </c>
      <c r="T104" s="19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200" t="s">
        <v>178</v>
      </c>
      <c r="AT104" s="200" t="s">
        <v>174</v>
      </c>
      <c r="AU104" s="200" t="s">
        <v>83</v>
      </c>
      <c r="AY104" s="18" t="s">
        <v>172</v>
      </c>
      <c r="BE104" s="201">
        <f>IF(N104="základní",J104,0)</f>
        <v>0</v>
      </c>
      <c r="BF104" s="201">
        <f>IF(N104="snížená",J104,0)</f>
        <v>0</v>
      </c>
      <c r="BG104" s="201">
        <f>IF(N104="zákl. přenesená",J104,0)</f>
        <v>0</v>
      </c>
      <c r="BH104" s="201">
        <f>IF(N104="sníž. přenesená",J104,0)</f>
        <v>0</v>
      </c>
      <c r="BI104" s="201">
        <f>IF(N104="nulová",J104,0)</f>
        <v>0</v>
      </c>
      <c r="BJ104" s="18" t="s">
        <v>81</v>
      </c>
      <c r="BK104" s="201">
        <f>ROUND(I104*H104,2)</f>
        <v>0</v>
      </c>
      <c r="BL104" s="18" t="s">
        <v>178</v>
      </c>
      <c r="BM104" s="200" t="s">
        <v>247</v>
      </c>
    </row>
    <row r="105" spans="1:65" s="2" customFormat="1" ht="16.5" customHeight="1">
      <c r="A105" s="35"/>
      <c r="B105" s="36"/>
      <c r="C105" s="189" t="s">
        <v>109</v>
      </c>
      <c r="D105" s="189" t="s">
        <v>174</v>
      </c>
      <c r="E105" s="190" t="s">
        <v>249</v>
      </c>
      <c r="F105" s="191" t="s">
        <v>250</v>
      </c>
      <c r="G105" s="192" t="s">
        <v>199</v>
      </c>
      <c r="H105" s="193">
        <v>12.25</v>
      </c>
      <c r="I105" s="194"/>
      <c r="J105" s="195">
        <f>ROUND(I105*H105,2)</f>
        <v>0</v>
      </c>
      <c r="K105" s="191" t="s">
        <v>177</v>
      </c>
      <c r="L105" s="40"/>
      <c r="M105" s="196" t="s">
        <v>21</v>
      </c>
      <c r="N105" s="197" t="s">
        <v>44</v>
      </c>
      <c r="O105" s="65"/>
      <c r="P105" s="198">
        <f>O105*H105</f>
        <v>0</v>
      </c>
      <c r="Q105" s="198">
        <v>4.6999999999999999E-4</v>
      </c>
      <c r="R105" s="198">
        <f>Q105*H105</f>
        <v>5.7574999999999996E-3</v>
      </c>
      <c r="S105" s="198">
        <v>0</v>
      </c>
      <c r="T105" s="19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200" t="s">
        <v>178</v>
      </c>
      <c r="AT105" s="200" t="s">
        <v>174</v>
      </c>
      <c r="AU105" s="200" t="s">
        <v>83</v>
      </c>
      <c r="AY105" s="18" t="s">
        <v>172</v>
      </c>
      <c r="BE105" s="201">
        <f>IF(N105="základní",J105,0)</f>
        <v>0</v>
      </c>
      <c r="BF105" s="201">
        <f>IF(N105="snížená",J105,0)</f>
        <v>0</v>
      </c>
      <c r="BG105" s="201">
        <f>IF(N105="zákl. přenesená",J105,0)</f>
        <v>0</v>
      </c>
      <c r="BH105" s="201">
        <f>IF(N105="sníž. přenesená",J105,0)</f>
        <v>0</v>
      </c>
      <c r="BI105" s="201">
        <f>IF(N105="nulová",J105,0)</f>
        <v>0</v>
      </c>
      <c r="BJ105" s="18" t="s">
        <v>81</v>
      </c>
      <c r="BK105" s="201">
        <f>ROUND(I105*H105,2)</f>
        <v>0</v>
      </c>
      <c r="BL105" s="18" t="s">
        <v>178</v>
      </c>
      <c r="BM105" s="200" t="s">
        <v>251</v>
      </c>
    </row>
    <row r="106" spans="1:65" s="13" customFormat="1">
      <c r="B106" s="202"/>
      <c r="C106" s="203"/>
      <c r="D106" s="204" t="s">
        <v>180</v>
      </c>
      <c r="E106" s="205" t="s">
        <v>21</v>
      </c>
      <c r="F106" s="206" t="s">
        <v>1070</v>
      </c>
      <c r="G106" s="203"/>
      <c r="H106" s="207">
        <v>12.25</v>
      </c>
      <c r="I106" s="208"/>
      <c r="J106" s="203"/>
      <c r="K106" s="203"/>
      <c r="L106" s="209"/>
      <c r="M106" s="210"/>
      <c r="N106" s="211"/>
      <c r="O106" s="211"/>
      <c r="P106" s="211"/>
      <c r="Q106" s="211"/>
      <c r="R106" s="211"/>
      <c r="S106" s="211"/>
      <c r="T106" s="212"/>
      <c r="AT106" s="213" t="s">
        <v>180</v>
      </c>
      <c r="AU106" s="213" t="s">
        <v>83</v>
      </c>
      <c r="AV106" s="13" t="s">
        <v>83</v>
      </c>
      <c r="AW106" s="13" t="s">
        <v>34</v>
      </c>
      <c r="AX106" s="13" t="s">
        <v>73</v>
      </c>
      <c r="AY106" s="213" t="s">
        <v>172</v>
      </c>
    </row>
    <row r="107" spans="1:65" s="14" customFormat="1">
      <c r="B107" s="214"/>
      <c r="C107" s="215"/>
      <c r="D107" s="204" t="s">
        <v>180</v>
      </c>
      <c r="E107" s="216" t="s">
        <v>21</v>
      </c>
      <c r="F107" s="217" t="s">
        <v>182</v>
      </c>
      <c r="G107" s="215"/>
      <c r="H107" s="218">
        <v>12.25</v>
      </c>
      <c r="I107" s="219"/>
      <c r="J107" s="215"/>
      <c r="K107" s="215"/>
      <c r="L107" s="220"/>
      <c r="M107" s="221"/>
      <c r="N107" s="222"/>
      <c r="O107" s="222"/>
      <c r="P107" s="222"/>
      <c r="Q107" s="222"/>
      <c r="R107" s="222"/>
      <c r="S107" s="222"/>
      <c r="T107" s="223"/>
      <c r="AT107" s="224" t="s">
        <v>180</v>
      </c>
      <c r="AU107" s="224" t="s">
        <v>83</v>
      </c>
      <c r="AV107" s="14" t="s">
        <v>178</v>
      </c>
      <c r="AW107" s="14" t="s">
        <v>34</v>
      </c>
      <c r="AX107" s="14" t="s">
        <v>81</v>
      </c>
      <c r="AY107" s="224" t="s">
        <v>172</v>
      </c>
    </row>
    <row r="108" spans="1:65" s="2" customFormat="1" ht="16.5" customHeight="1">
      <c r="A108" s="35"/>
      <c r="B108" s="36"/>
      <c r="C108" s="189" t="s">
        <v>227</v>
      </c>
      <c r="D108" s="189" t="s">
        <v>174</v>
      </c>
      <c r="E108" s="190" t="s">
        <v>254</v>
      </c>
      <c r="F108" s="191" t="s">
        <v>255</v>
      </c>
      <c r="G108" s="192" t="s">
        <v>199</v>
      </c>
      <c r="H108" s="193">
        <v>12.25</v>
      </c>
      <c r="I108" s="194"/>
      <c r="J108" s="195">
        <f>ROUND(I108*H108,2)</f>
        <v>0</v>
      </c>
      <c r="K108" s="191" t="s">
        <v>177</v>
      </c>
      <c r="L108" s="40"/>
      <c r="M108" s="196" t="s">
        <v>21</v>
      </c>
      <c r="N108" s="197" t="s">
        <v>44</v>
      </c>
      <c r="O108" s="65"/>
      <c r="P108" s="198">
        <f>O108*H108</f>
        <v>0</v>
      </c>
      <c r="Q108" s="198">
        <v>0</v>
      </c>
      <c r="R108" s="198">
        <f>Q108*H108</f>
        <v>0</v>
      </c>
      <c r="S108" s="198">
        <v>0</v>
      </c>
      <c r="T108" s="19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200" t="s">
        <v>178</v>
      </c>
      <c r="AT108" s="200" t="s">
        <v>174</v>
      </c>
      <c r="AU108" s="200" t="s">
        <v>83</v>
      </c>
      <c r="AY108" s="18" t="s">
        <v>172</v>
      </c>
      <c r="BE108" s="201">
        <f>IF(N108="základní",J108,0)</f>
        <v>0</v>
      </c>
      <c r="BF108" s="201">
        <f>IF(N108="snížená",J108,0)</f>
        <v>0</v>
      </c>
      <c r="BG108" s="201">
        <f>IF(N108="zákl. přenesená",J108,0)</f>
        <v>0</v>
      </c>
      <c r="BH108" s="201">
        <f>IF(N108="sníž. přenesená",J108,0)</f>
        <v>0</v>
      </c>
      <c r="BI108" s="201">
        <f>IF(N108="nulová",J108,0)</f>
        <v>0</v>
      </c>
      <c r="BJ108" s="18" t="s">
        <v>81</v>
      </c>
      <c r="BK108" s="201">
        <f>ROUND(I108*H108,2)</f>
        <v>0</v>
      </c>
      <c r="BL108" s="18" t="s">
        <v>178</v>
      </c>
      <c r="BM108" s="200" t="s">
        <v>256</v>
      </c>
    </row>
    <row r="109" spans="1:65" s="2" customFormat="1" ht="24" customHeight="1">
      <c r="A109" s="35"/>
      <c r="B109" s="36"/>
      <c r="C109" s="189" t="s">
        <v>231</v>
      </c>
      <c r="D109" s="189" t="s">
        <v>174</v>
      </c>
      <c r="E109" s="190" t="s">
        <v>258</v>
      </c>
      <c r="F109" s="191" t="s">
        <v>259</v>
      </c>
      <c r="G109" s="192" t="s">
        <v>115</v>
      </c>
      <c r="H109" s="193">
        <v>1.6</v>
      </c>
      <c r="I109" s="194"/>
      <c r="J109" s="195">
        <f>ROUND(I109*H109,2)</f>
        <v>0</v>
      </c>
      <c r="K109" s="191" t="s">
        <v>177</v>
      </c>
      <c r="L109" s="40"/>
      <c r="M109" s="196" t="s">
        <v>21</v>
      </c>
      <c r="N109" s="197" t="s">
        <v>44</v>
      </c>
      <c r="O109" s="65"/>
      <c r="P109" s="198">
        <f>O109*H109</f>
        <v>0</v>
      </c>
      <c r="Q109" s="198">
        <v>0</v>
      </c>
      <c r="R109" s="198">
        <f>Q109*H109</f>
        <v>0</v>
      </c>
      <c r="S109" s="198">
        <v>0</v>
      </c>
      <c r="T109" s="19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200" t="s">
        <v>178</v>
      </c>
      <c r="AT109" s="200" t="s">
        <v>174</v>
      </c>
      <c r="AU109" s="200" t="s">
        <v>83</v>
      </c>
      <c r="AY109" s="18" t="s">
        <v>172</v>
      </c>
      <c r="BE109" s="201">
        <f>IF(N109="základní",J109,0)</f>
        <v>0</v>
      </c>
      <c r="BF109" s="201">
        <f>IF(N109="snížená",J109,0)</f>
        <v>0</v>
      </c>
      <c r="BG109" s="201">
        <f>IF(N109="zákl. přenesená",J109,0)</f>
        <v>0</v>
      </c>
      <c r="BH109" s="201">
        <f>IF(N109="sníž. přenesená",J109,0)</f>
        <v>0</v>
      </c>
      <c r="BI109" s="201">
        <f>IF(N109="nulová",J109,0)</f>
        <v>0</v>
      </c>
      <c r="BJ109" s="18" t="s">
        <v>81</v>
      </c>
      <c r="BK109" s="201">
        <f>ROUND(I109*H109,2)</f>
        <v>0</v>
      </c>
      <c r="BL109" s="18" t="s">
        <v>178</v>
      </c>
      <c r="BM109" s="200" t="s">
        <v>260</v>
      </c>
    </row>
    <row r="110" spans="1:65" s="15" customFormat="1">
      <c r="B110" s="225"/>
      <c r="C110" s="226"/>
      <c r="D110" s="204" t="s">
        <v>180</v>
      </c>
      <c r="E110" s="227" t="s">
        <v>21</v>
      </c>
      <c r="F110" s="228" t="s">
        <v>261</v>
      </c>
      <c r="G110" s="226"/>
      <c r="H110" s="227" t="s">
        <v>21</v>
      </c>
      <c r="I110" s="229"/>
      <c r="J110" s="226"/>
      <c r="K110" s="226"/>
      <c r="L110" s="230"/>
      <c r="M110" s="231"/>
      <c r="N110" s="232"/>
      <c r="O110" s="232"/>
      <c r="P110" s="232"/>
      <c r="Q110" s="232"/>
      <c r="R110" s="232"/>
      <c r="S110" s="232"/>
      <c r="T110" s="233"/>
      <c r="AT110" s="234" t="s">
        <v>180</v>
      </c>
      <c r="AU110" s="234" t="s">
        <v>83</v>
      </c>
      <c r="AV110" s="15" t="s">
        <v>81</v>
      </c>
      <c r="AW110" s="15" t="s">
        <v>34</v>
      </c>
      <c r="AX110" s="15" t="s">
        <v>73</v>
      </c>
      <c r="AY110" s="234" t="s">
        <v>172</v>
      </c>
    </row>
    <row r="111" spans="1:65" s="13" customFormat="1">
      <c r="B111" s="202"/>
      <c r="C111" s="203"/>
      <c r="D111" s="204" t="s">
        <v>180</v>
      </c>
      <c r="E111" s="205" t="s">
        <v>21</v>
      </c>
      <c r="F111" s="206" t="s">
        <v>264</v>
      </c>
      <c r="G111" s="203"/>
      <c r="H111" s="207">
        <v>1.6</v>
      </c>
      <c r="I111" s="208"/>
      <c r="J111" s="203"/>
      <c r="K111" s="203"/>
      <c r="L111" s="209"/>
      <c r="M111" s="210"/>
      <c r="N111" s="211"/>
      <c r="O111" s="211"/>
      <c r="P111" s="211"/>
      <c r="Q111" s="211"/>
      <c r="R111" s="211"/>
      <c r="S111" s="211"/>
      <c r="T111" s="212"/>
      <c r="AT111" s="213" t="s">
        <v>180</v>
      </c>
      <c r="AU111" s="213" t="s">
        <v>83</v>
      </c>
      <c r="AV111" s="13" t="s">
        <v>83</v>
      </c>
      <c r="AW111" s="13" t="s">
        <v>34</v>
      </c>
      <c r="AX111" s="13" t="s">
        <v>73</v>
      </c>
      <c r="AY111" s="213" t="s">
        <v>172</v>
      </c>
    </row>
    <row r="112" spans="1:65" s="14" customFormat="1">
      <c r="B112" s="214"/>
      <c r="C112" s="215"/>
      <c r="D112" s="204" t="s">
        <v>180</v>
      </c>
      <c r="E112" s="216" t="s">
        <v>21</v>
      </c>
      <c r="F112" s="217" t="s">
        <v>182</v>
      </c>
      <c r="G112" s="215"/>
      <c r="H112" s="218">
        <v>1.6</v>
      </c>
      <c r="I112" s="219"/>
      <c r="J112" s="215"/>
      <c r="K112" s="215"/>
      <c r="L112" s="220"/>
      <c r="M112" s="221"/>
      <c r="N112" s="222"/>
      <c r="O112" s="222"/>
      <c r="P112" s="222"/>
      <c r="Q112" s="222"/>
      <c r="R112" s="222"/>
      <c r="S112" s="222"/>
      <c r="T112" s="223"/>
      <c r="AT112" s="224" t="s">
        <v>180</v>
      </c>
      <c r="AU112" s="224" t="s">
        <v>83</v>
      </c>
      <c r="AV112" s="14" t="s">
        <v>178</v>
      </c>
      <c r="AW112" s="14" t="s">
        <v>34</v>
      </c>
      <c r="AX112" s="14" t="s">
        <v>81</v>
      </c>
      <c r="AY112" s="224" t="s">
        <v>172</v>
      </c>
    </row>
    <row r="113" spans="1:65" s="2" customFormat="1" ht="24" customHeight="1">
      <c r="A113" s="35"/>
      <c r="B113" s="36"/>
      <c r="C113" s="189" t="s">
        <v>236</v>
      </c>
      <c r="D113" s="189" t="s">
        <v>174</v>
      </c>
      <c r="E113" s="190" t="s">
        <v>950</v>
      </c>
      <c r="F113" s="191" t="s">
        <v>951</v>
      </c>
      <c r="G113" s="192" t="s">
        <v>115</v>
      </c>
      <c r="H113" s="193">
        <v>95.534999999999997</v>
      </c>
      <c r="I113" s="194"/>
      <c r="J113" s="195">
        <f>ROUND(I113*H113,2)</f>
        <v>0</v>
      </c>
      <c r="K113" s="191" t="s">
        <v>177</v>
      </c>
      <c r="L113" s="40"/>
      <c r="M113" s="196" t="s">
        <v>21</v>
      </c>
      <c r="N113" s="197" t="s">
        <v>44</v>
      </c>
      <c r="O113" s="65"/>
      <c r="P113" s="198">
        <f>O113*H113</f>
        <v>0</v>
      </c>
      <c r="Q113" s="198">
        <v>0</v>
      </c>
      <c r="R113" s="198">
        <f>Q113*H113</f>
        <v>0</v>
      </c>
      <c r="S113" s="198">
        <v>0</v>
      </c>
      <c r="T113" s="19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200" t="s">
        <v>178</v>
      </c>
      <c r="AT113" s="200" t="s">
        <v>174</v>
      </c>
      <c r="AU113" s="200" t="s">
        <v>83</v>
      </c>
      <c r="AY113" s="18" t="s">
        <v>172</v>
      </c>
      <c r="BE113" s="201">
        <f>IF(N113="základní",J113,0)</f>
        <v>0</v>
      </c>
      <c r="BF113" s="201">
        <f>IF(N113="snížená",J113,0)</f>
        <v>0</v>
      </c>
      <c r="BG113" s="201">
        <f>IF(N113="zákl. přenesená",J113,0)</f>
        <v>0</v>
      </c>
      <c r="BH113" s="201">
        <f>IF(N113="sníž. přenesená",J113,0)</f>
        <v>0</v>
      </c>
      <c r="BI113" s="201">
        <f>IF(N113="nulová",J113,0)</f>
        <v>0</v>
      </c>
      <c r="BJ113" s="18" t="s">
        <v>81</v>
      </c>
      <c r="BK113" s="201">
        <f>ROUND(I113*H113,2)</f>
        <v>0</v>
      </c>
      <c r="BL113" s="18" t="s">
        <v>178</v>
      </c>
      <c r="BM113" s="200" t="s">
        <v>295</v>
      </c>
    </row>
    <row r="114" spans="1:65" s="15" customFormat="1">
      <c r="B114" s="225"/>
      <c r="C114" s="226"/>
      <c r="D114" s="204" t="s">
        <v>180</v>
      </c>
      <c r="E114" s="227" t="s">
        <v>21</v>
      </c>
      <c r="F114" s="228" t="s">
        <v>952</v>
      </c>
      <c r="G114" s="226"/>
      <c r="H114" s="227" t="s">
        <v>21</v>
      </c>
      <c r="I114" s="229"/>
      <c r="J114" s="226"/>
      <c r="K114" s="226"/>
      <c r="L114" s="230"/>
      <c r="M114" s="231"/>
      <c r="N114" s="232"/>
      <c r="O114" s="232"/>
      <c r="P114" s="232"/>
      <c r="Q114" s="232"/>
      <c r="R114" s="232"/>
      <c r="S114" s="232"/>
      <c r="T114" s="233"/>
      <c r="AT114" s="234" t="s">
        <v>180</v>
      </c>
      <c r="AU114" s="234" t="s">
        <v>83</v>
      </c>
      <c r="AV114" s="15" t="s">
        <v>81</v>
      </c>
      <c r="AW114" s="15" t="s">
        <v>34</v>
      </c>
      <c r="AX114" s="15" t="s">
        <v>73</v>
      </c>
      <c r="AY114" s="234" t="s">
        <v>172</v>
      </c>
    </row>
    <row r="115" spans="1:65" s="15" customFormat="1">
      <c r="B115" s="225"/>
      <c r="C115" s="226"/>
      <c r="D115" s="204" t="s">
        <v>180</v>
      </c>
      <c r="E115" s="227" t="s">
        <v>21</v>
      </c>
      <c r="F115" s="228" t="s">
        <v>297</v>
      </c>
      <c r="G115" s="226"/>
      <c r="H115" s="227" t="s">
        <v>21</v>
      </c>
      <c r="I115" s="229"/>
      <c r="J115" s="226"/>
      <c r="K115" s="226"/>
      <c r="L115" s="230"/>
      <c r="M115" s="231"/>
      <c r="N115" s="232"/>
      <c r="O115" s="232"/>
      <c r="P115" s="232"/>
      <c r="Q115" s="232"/>
      <c r="R115" s="232"/>
      <c r="S115" s="232"/>
      <c r="T115" s="233"/>
      <c r="AT115" s="234" t="s">
        <v>180</v>
      </c>
      <c r="AU115" s="234" t="s">
        <v>83</v>
      </c>
      <c r="AV115" s="15" t="s">
        <v>81</v>
      </c>
      <c r="AW115" s="15" t="s">
        <v>34</v>
      </c>
      <c r="AX115" s="15" t="s">
        <v>73</v>
      </c>
      <c r="AY115" s="234" t="s">
        <v>172</v>
      </c>
    </row>
    <row r="116" spans="1:65" s="13" customFormat="1">
      <c r="B116" s="202"/>
      <c r="C116" s="203"/>
      <c r="D116" s="204" t="s">
        <v>180</v>
      </c>
      <c r="E116" s="205" t="s">
        <v>21</v>
      </c>
      <c r="F116" s="206" t="s">
        <v>1071</v>
      </c>
      <c r="G116" s="203"/>
      <c r="H116" s="207">
        <v>51.466999999999999</v>
      </c>
      <c r="I116" s="208"/>
      <c r="J116" s="203"/>
      <c r="K116" s="203"/>
      <c r="L116" s="209"/>
      <c r="M116" s="210"/>
      <c r="N116" s="211"/>
      <c r="O116" s="211"/>
      <c r="P116" s="211"/>
      <c r="Q116" s="211"/>
      <c r="R116" s="211"/>
      <c r="S116" s="211"/>
      <c r="T116" s="212"/>
      <c r="AT116" s="213" t="s">
        <v>180</v>
      </c>
      <c r="AU116" s="213" t="s">
        <v>83</v>
      </c>
      <c r="AV116" s="13" t="s">
        <v>83</v>
      </c>
      <c r="AW116" s="13" t="s">
        <v>34</v>
      </c>
      <c r="AX116" s="13" t="s">
        <v>73</v>
      </c>
      <c r="AY116" s="213" t="s">
        <v>172</v>
      </c>
    </row>
    <row r="117" spans="1:65" s="13" customFormat="1">
      <c r="B117" s="202"/>
      <c r="C117" s="203"/>
      <c r="D117" s="204" t="s">
        <v>180</v>
      </c>
      <c r="E117" s="205" t="s">
        <v>21</v>
      </c>
      <c r="F117" s="206" t="s">
        <v>1072</v>
      </c>
      <c r="G117" s="203"/>
      <c r="H117" s="207">
        <v>91.522000000000006</v>
      </c>
      <c r="I117" s="208"/>
      <c r="J117" s="203"/>
      <c r="K117" s="203"/>
      <c r="L117" s="209"/>
      <c r="M117" s="210"/>
      <c r="N117" s="211"/>
      <c r="O117" s="211"/>
      <c r="P117" s="211"/>
      <c r="Q117" s="211"/>
      <c r="R117" s="211"/>
      <c r="S117" s="211"/>
      <c r="T117" s="212"/>
      <c r="AT117" s="213" t="s">
        <v>180</v>
      </c>
      <c r="AU117" s="213" t="s">
        <v>83</v>
      </c>
      <c r="AV117" s="13" t="s">
        <v>83</v>
      </c>
      <c r="AW117" s="13" t="s">
        <v>34</v>
      </c>
      <c r="AX117" s="13" t="s">
        <v>73</v>
      </c>
      <c r="AY117" s="213" t="s">
        <v>172</v>
      </c>
    </row>
    <row r="118" spans="1:65" s="13" customFormat="1">
      <c r="B118" s="202"/>
      <c r="C118" s="203"/>
      <c r="D118" s="204" t="s">
        <v>180</v>
      </c>
      <c r="E118" s="205" t="s">
        <v>21</v>
      </c>
      <c r="F118" s="206" t="s">
        <v>1073</v>
      </c>
      <c r="G118" s="203"/>
      <c r="H118" s="207">
        <v>15.252000000000001</v>
      </c>
      <c r="I118" s="208"/>
      <c r="J118" s="203"/>
      <c r="K118" s="203"/>
      <c r="L118" s="209"/>
      <c r="M118" s="210"/>
      <c r="N118" s="211"/>
      <c r="O118" s="211"/>
      <c r="P118" s="211"/>
      <c r="Q118" s="211"/>
      <c r="R118" s="211"/>
      <c r="S118" s="211"/>
      <c r="T118" s="212"/>
      <c r="AT118" s="213" t="s">
        <v>180</v>
      </c>
      <c r="AU118" s="213" t="s">
        <v>83</v>
      </c>
      <c r="AV118" s="13" t="s">
        <v>83</v>
      </c>
      <c r="AW118" s="13" t="s">
        <v>34</v>
      </c>
      <c r="AX118" s="13" t="s">
        <v>73</v>
      </c>
      <c r="AY118" s="213" t="s">
        <v>172</v>
      </c>
    </row>
    <row r="119" spans="1:65" s="13" customFormat="1">
      <c r="B119" s="202"/>
      <c r="C119" s="203"/>
      <c r="D119" s="204" t="s">
        <v>180</v>
      </c>
      <c r="E119" s="205" t="s">
        <v>21</v>
      </c>
      <c r="F119" s="206" t="s">
        <v>1074</v>
      </c>
      <c r="G119" s="203"/>
      <c r="H119" s="207">
        <v>22.524000000000001</v>
      </c>
      <c r="I119" s="208"/>
      <c r="J119" s="203"/>
      <c r="K119" s="203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180</v>
      </c>
      <c r="AU119" s="213" t="s">
        <v>83</v>
      </c>
      <c r="AV119" s="13" t="s">
        <v>83</v>
      </c>
      <c r="AW119" s="13" t="s">
        <v>34</v>
      </c>
      <c r="AX119" s="13" t="s">
        <v>73</v>
      </c>
      <c r="AY119" s="213" t="s">
        <v>172</v>
      </c>
    </row>
    <row r="120" spans="1:65" s="15" customFormat="1">
      <c r="B120" s="225"/>
      <c r="C120" s="226"/>
      <c r="D120" s="204" t="s">
        <v>180</v>
      </c>
      <c r="E120" s="227" t="s">
        <v>21</v>
      </c>
      <c r="F120" s="228" t="s">
        <v>277</v>
      </c>
      <c r="G120" s="226"/>
      <c r="H120" s="227" t="s">
        <v>21</v>
      </c>
      <c r="I120" s="229"/>
      <c r="J120" s="226"/>
      <c r="K120" s="226"/>
      <c r="L120" s="230"/>
      <c r="M120" s="231"/>
      <c r="N120" s="232"/>
      <c r="O120" s="232"/>
      <c r="P120" s="232"/>
      <c r="Q120" s="232"/>
      <c r="R120" s="232"/>
      <c r="S120" s="232"/>
      <c r="T120" s="233"/>
      <c r="AT120" s="234" t="s">
        <v>180</v>
      </c>
      <c r="AU120" s="234" t="s">
        <v>83</v>
      </c>
      <c r="AV120" s="15" t="s">
        <v>81</v>
      </c>
      <c r="AW120" s="15" t="s">
        <v>34</v>
      </c>
      <c r="AX120" s="15" t="s">
        <v>73</v>
      </c>
      <c r="AY120" s="234" t="s">
        <v>172</v>
      </c>
    </row>
    <row r="121" spans="1:65" s="13" customFormat="1">
      <c r="B121" s="202"/>
      <c r="C121" s="203"/>
      <c r="D121" s="204" t="s">
        <v>180</v>
      </c>
      <c r="E121" s="205" t="s">
        <v>21</v>
      </c>
      <c r="F121" s="206" t="s">
        <v>1075</v>
      </c>
      <c r="G121" s="203"/>
      <c r="H121" s="207">
        <v>7.2850000000000001</v>
      </c>
      <c r="I121" s="208"/>
      <c r="J121" s="203"/>
      <c r="K121" s="203"/>
      <c r="L121" s="209"/>
      <c r="M121" s="210"/>
      <c r="N121" s="211"/>
      <c r="O121" s="211"/>
      <c r="P121" s="211"/>
      <c r="Q121" s="211"/>
      <c r="R121" s="211"/>
      <c r="S121" s="211"/>
      <c r="T121" s="212"/>
      <c r="AT121" s="213" t="s">
        <v>180</v>
      </c>
      <c r="AU121" s="213" t="s">
        <v>83</v>
      </c>
      <c r="AV121" s="13" t="s">
        <v>83</v>
      </c>
      <c r="AW121" s="13" t="s">
        <v>34</v>
      </c>
      <c r="AX121" s="13" t="s">
        <v>73</v>
      </c>
      <c r="AY121" s="213" t="s">
        <v>172</v>
      </c>
    </row>
    <row r="122" spans="1:65" s="13" customFormat="1">
      <c r="B122" s="202"/>
      <c r="C122" s="203"/>
      <c r="D122" s="204" t="s">
        <v>180</v>
      </c>
      <c r="E122" s="205" t="s">
        <v>21</v>
      </c>
      <c r="F122" s="206" t="s">
        <v>1076</v>
      </c>
      <c r="G122" s="203"/>
      <c r="H122" s="207">
        <v>3.02</v>
      </c>
      <c r="I122" s="208"/>
      <c r="J122" s="203"/>
      <c r="K122" s="203"/>
      <c r="L122" s="209"/>
      <c r="M122" s="210"/>
      <c r="N122" s="211"/>
      <c r="O122" s="211"/>
      <c r="P122" s="211"/>
      <c r="Q122" s="211"/>
      <c r="R122" s="211"/>
      <c r="S122" s="211"/>
      <c r="T122" s="212"/>
      <c r="AT122" s="213" t="s">
        <v>180</v>
      </c>
      <c r="AU122" s="213" t="s">
        <v>83</v>
      </c>
      <c r="AV122" s="13" t="s">
        <v>83</v>
      </c>
      <c r="AW122" s="13" t="s">
        <v>34</v>
      </c>
      <c r="AX122" s="13" t="s">
        <v>73</v>
      </c>
      <c r="AY122" s="213" t="s">
        <v>172</v>
      </c>
    </row>
    <row r="123" spans="1:65" s="14" customFormat="1">
      <c r="B123" s="214"/>
      <c r="C123" s="215"/>
      <c r="D123" s="204" t="s">
        <v>180</v>
      </c>
      <c r="E123" s="216" t="s">
        <v>134</v>
      </c>
      <c r="F123" s="217" t="s">
        <v>182</v>
      </c>
      <c r="G123" s="215"/>
      <c r="H123" s="218">
        <v>191.07</v>
      </c>
      <c r="I123" s="219"/>
      <c r="J123" s="215"/>
      <c r="K123" s="215"/>
      <c r="L123" s="220"/>
      <c r="M123" s="221"/>
      <c r="N123" s="222"/>
      <c r="O123" s="222"/>
      <c r="P123" s="222"/>
      <c r="Q123" s="222"/>
      <c r="R123" s="222"/>
      <c r="S123" s="222"/>
      <c r="T123" s="223"/>
      <c r="AT123" s="224" t="s">
        <v>180</v>
      </c>
      <c r="AU123" s="224" t="s">
        <v>83</v>
      </c>
      <c r="AV123" s="14" t="s">
        <v>178</v>
      </c>
      <c r="AW123" s="14" t="s">
        <v>34</v>
      </c>
      <c r="AX123" s="14" t="s">
        <v>73</v>
      </c>
      <c r="AY123" s="224" t="s">
        <v>172</v>
      </c>
    </row>
    <row r="124" spans="1:65" s="13" customFormat="1">
      <c r="B124" s="202"/>
      <c r="C124" s="203"/>
      <c r="D124" s="204" t="s">
        <v>180</v>
      </c>
      <c r="E124" s="205" t="s">
        <v>21</v>
      </c>
      <c r="F124" s="206" t="s">
        <v>323</v>
      </c>
      <c r="G124" s="203"/>
      <c r="H124" s="207">
        <v>95.534999999999997</v>
      </c>
      <c r="I124" s="208"/>
      <c r="J124" s="203"/>
      <c r="K124" s="203"/>
      <c r="L124" s="209"/>
      <c r="M124" s="210"/>
      <c r="N124" s="211"/>
      <c r="O124" s="211"/>
      <c r="P124" s="211"/>
      <c r="Q124" s="211"/>
      <c r="R124" s="211"/>
      <c r="S124" s="211"/>
      <c r="T124" s="212"/>
      <c r="AT124" s="213" t="s">
        <v>180</v>
      </c>
      <c r="AU124" s="213" t="s">
        <v>83</v>
      </c>
      <c r="AV124" s="13" t="s">
        <v>83</v>
      </c>
      <c r="AW124" s="13" t="s">
        <v>34</v>
      </c>
      <c r="AX124" s="13" t="s">
        <v>81</v>
      </c>
      <c r="AY124" s="213" t="s">
        <v>172</v>
      </c>
    </row>
    <row r="125" spans="1:65" s="2" customFormat="1" ht="24" customHeight="1">
      <c r="A125" s="35"/>
      <c r="B125" s="36"/>
      <c r="C125" s="189" t="s">
        <v>240</v>
      </c>
      <c r="D125" s="189" t="s">
        <v>174</v>
      </c>
      <c r="E125" s="190" t="s">
        <v>325</v>
      </c>
      <c r="F125" s="191" t="s">
        <v>326</v>
      </c>
      <c r="G125" s="192" t="s">
        <v>115</v>
      </c>
      <c r="H125" s="193">
        <v>28.661000000000001</v>
      </c>
      <c r="I125" s="194"/>
      <c r="J125" s="195">
        <f>ROUND(I125*H125,2)</f>
        <v>0</v>
      </c>
      <c r="K125" s="191" t="s">
        <v>177</v>
      </c>
      <c r="L125" s="40"/>
      <c r="M125" s="196" t="s">
        <v>21</v>
      </c>
      <c r="N125" s="197" t="s">
        <v>44</v>
      </c>
      <c r="O125" s="65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178</v>
      </c>
      <c r="AT125" s="200" t="s">
        <v>174</v>
      </c>
      <c r="AU125" s="200" t="s">
        <v>83</v>
      </c>
      <c r="AY125" s="18" t="s">
        <v>172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8" t="s">
        <v>81</v>
      </c>
      <c r="BK125" s="201">
        <f>ROUND(I125*H125,2)</f>
        <v>0</v>
      </c>
      <c r="BL125" s="18" t="s">
        <v>178</v>
      </c>
      <c r="BM125" s="200" t="s">
        <v>327</v>
      </c>
    </row>
    <row r="126" spans="1:65" s="13" customFormat="1">
      <c r="B126" s="202"/>
      <c r="C126" s="203"/>
      <c r="D126" s="204" t="s">
        <v>180</v>
      </c>
      <c r="E126" s="205" t="s">
        <v>21</v>
      </c>
      <c r="F126" s="206" t="s">
        <v>328</v>
      </c>
      <c r="G126" s="203"/>
      <c r="H126" s="207">
        <v>28.661000000000001</v>
      </c>
      <c r="I126" s="208"/>
      <c r="J126" s="203"/>
      <c r="K126" s="203"/>
      <c r="L126" s="209"/>
      <c r="M126" s="210"/>
      <c r="N126" s="211"/>
      <c r="O126" s="211"/>
      <c r="P126" s="211"/>
      <c r="Q126" s="211"/>
      <c r="R126" s="211"/>
      <c r="S126" s="211"/>
      <c r="T126" s="212"/>
      <c r="AT126" s="213" t="s">
        <v>180</v>
      </c>
      <c r="AU126" s="213" t="s">
        <v>83</v>
      </c>
      <c r="AV126" s="13" t="s">
        <v>83</v>
      </c>
      <c r="AW126" s="13" t="s">
        <v>34</v>
      </c>
      <c r="AX126" s="13" t="s">
        <v>73</v>
      </c>
      <c r="AY126" s="213" t="s">
        <v>172</v>
      </c>
    </row>
    <row r="127" spans="1:65" s="14" customFormat="1">
      <c r="B127" s="214"/>
      <c r="C127" s="215"/>
      <c r="D127" s="204" t="s">
        <v>180</v>
      </c>
      <c r="E127" s="216" t="s">
        <v>21</v>
      </c>
      <c r="F127" s="217" t="s">
        <v>182</v>
      </c>
      <c r="G127" s="215"/>
      <c r="H127" s="218">
        <v>28.661000000000001</v>
      </c>
      <c r="I127" s="219"/>
      <c r="J127" s="215"/>
      <c r="K127" s="215"/>
      <c r="L127" s="220"/>
      <c r="M127" s="221"/>
      <c r="N127" s="222"/>
      <c r="O127" s="222"/>
      <c r="P127" s="222"/>
      <c r="Q127" s="222"/>
      <c r="R127" s="222"/>
      <c r="S127" s="222"/>
      <c r="T127" s="223"/>
      <c r="AT127" s="224" t="s">
        <v>180</v>
      </c>
      <c r="AU127" s="224" t="s">
        <v>83</v>
      </c>
      <c r="AV127" s="14" t="s">
        <v>178</v>
      </c>
      <c r="AW127" s="14" t="s">
        <v>34</v>
      </c>
      <c r="AX127" s="14" t="s">
        <v>81</v>
      </c>
      <c r="AY127" s="224" t="s">
        <v>172</v>
      </c>
    </row>
    <row r="128" spans="1:65" s="2" customFormat="1" ht="24" customHeight="1">
      <c r="A128" s="35"/>
      <c r="B128" s="36"/>
      <c r="C128" s="189" t="s">
        <v>8</v>
      </c>
      <c r="D128" s="189" t="s">
        <v>174</v>
      </c>
      <c r="E128" s="190" t="s">
        <v>960</v>
      </c>
      <c r="F128" s="191" t="s">
        <v>961</v>
      </c>
      <c r="G128" s="192" t="s">
        <v>115</v>
      </c>
      <c r="H128" s="193">
        <v>95.534999999999997</v>
      </c>
      <c r="I128" s="194"/>
      <c r="J128" s="195">
        <f>ROUND(I128*H128,2)</f>
        <v>0</v>
      </c>
      <c r="K128" s="191" t="s">
        <v>177</v>
      </c>
      <c r="L128" s="40"/>
      <c r="M128" s="196" t="s">
        <v>21</v>
      </c>
      <c r="N128" s="197" t="s">
        <v>44</v>
      </c>
      <c r="O128" s="65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178</v>
      </c>
      <c r="AT128" s="200" t="s">
        <v>174</v>
      </c>
      <c r="AU128" s="200" t="s">
        <v>83</v>
      </c>
      <c r="AY128" s="18" t="s">
        <v>172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81</v>
      </c>
      <c r="BK128" s="201">
        <f>ROUND(I128*H128,2)</f>
        <v>0</v>
      </c>
      <c r="BL128" s="18" t="s">
        <v>178</v>
      </c>
      <c r="BM128" s="200" t="s">
        <v>332</v>
      </c>
    </row>
    <row r="129" spans="1:65" s="13" customFormat="1">
      <c r="B129" s="202"/>
      <c r="C129" s="203"/>
      <c r="D129" s="204" t="s">
        <v>180</v>
      </c>
      <c r="E129" s="205" t="s">
        <v>21</v>
      </c>
      <c r="F129" s="206" t="s">
        <v>323</v>
      </c>
      <c r="G129" s="203"/>
      <c r="H129" s="207">
        <v>95.534999999999997</v>
      </c>
      <c r="I129" s="208"/>
      <c r="J129" s="203"/>
      <c r="K129" s="203"/>
      <c r="L129" s="209"/>
      <c r="M129" s="210"/>
      <c r="N129" s="211"/>
      <c r="O129" s="211"/>
      <c r="P129" s="211"/>
      <c r="Q129" s="211"/>
      <c r="R129" s="211"/>
      <c r="S129" s="211"/>
      <c r="T129" s="212"/>
      <c r="AT129" s="213" t="s">
        <v>180</v>
      </c>
      <c r="AU129" s="213" t="s">
        <v>83</v>
      </c>
      <c r="AV129" s="13" t="s">
        <v>83</v>
      </c>
      <c r="AW129" s="13" t="s">
        <v>34</v>
      </c>
      <c r="AX129" s="13" t="s">
        <v>73</v>
      </c>
      <c r="AY129" s="213" t="s">
        <v>172</v>
      </c>
    </row>
    <row r="130" spans="1:65" s="14" customFormat="1">
      <c r="B130" s="214"/>
      <c r="C130" s="215"/>
      <c r="D130" s="204" t="s">
        <v>180</v>
      </c>
      <c r="E130" s="216" t="s">
        <v>21</v>
      </c>
      <c r="F130" s="217" t="s">
        <v>182</v>
      </c>
      <c r="G130" s="215"/>
      <c r="H130" s="218">
        <v>95.534999999999997</v>
      </c>
      <c r="I130" s="219"/>
      <c r="J130" s="215"/>
      <c r="K130" s="215"/>
      <c r="L130" s="220"/>
      <c r="M130" s="221"/>
      <c r="N130" s="222"/>
      <c r="O130" s="222"/>
      <c r="P130" s="222"/>
      <c r="Q130" s="222"/>
      <c r="R130" s="222"/>
      <c r="S130" s="222"/>
      <c r="T130" s="223"/>
      <c r="AT130" s="224" t="s">
        <v>180</v>
      </c>
      <c r="AU130" s="224" t="s">
        <v>83</v>
      </c>
      <c r="AV130" s="14" t="s">
        <v>178</v>
      </c>
      <c r="AW130" s="14" t="s">
        <v>34</v>
      </c>
      <c r="AX130" s="14" t="s">
        <v>81</v>
      </c>
      <c r="AY130" s="224" t="s">
        <v>172</v>
      </c>
    </row>
    <row r="131" spans="1:65" s="2" customFormat="1" ht="24" customHeight="1">
      <c r="A131" s="35"/>
      <c r="B131" s="36"/>
      <c r="C131" s="189" t="s">
        <v>248</v>
      </c>
      <c r="D131" s="189" t="s">
        <v>174</v>
      </c>
      <c r="E131" s="190" t="s">
        <v>334</v>
      </c>
      <c r="F131" s="191" t="s">
        <v>335</v>
      </c>
      <c r="G131" s="192" t="s">
        <v>115</v>
      </c>
      <c r="H131" s="193">
        <v>28.661000000000001</v>
      </c>
      <c r="I131" s="194"/>
      <c r="J131" s="195">
        <f>ROUND(I131*H131,2)</f>
        <v>0</v>
      </c>
      <c r="K131" s="191" t="s">
        <v>177</v>
      </c>
      <c r="L131" s="40"/>
      <c r="M131" s="196" t="s">
        <v>21</v>
      </c>
      <c r="N131" s="197" t="s">
        <v>44</v>
      </c>
      <c r="O131" s="65"/>
      <c r="P131" s="198">
        <f>O131*H131</f>
        <v>0</v>
      </c>
      <c r="Q131" s="198">
        <v>0</v>
      </c>
      <c r="R131" s="198">
        <f>Q131*H131</f>
        <v>0</v>
      </c>
      <c r="S131" s="198">
        <v>0</v>
      </c>
      <c r="T131" s="19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178</v>
      </c>
      <c r="AT131" s="200" t="s">
        <v>174</v>
      </c>
      <c r="AU131" s="200" t="s">
        <v>83</v>
      </c>
      <c r="AY131" s="18" t="s">
        <v>172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81</v>
      </c>
      <c r="BK131" s="201">
        <f>ROUND(I131*H131,2)</f>
        <v>0</v>
      </c>
      <c r="BL131" s="18" t="s">
        <v>178</v>
      </c>
      <c r="BM131" s="200" t="s">
        <v>336</v>
      </c>
    </row>
    <row r="132" spans="1:65" s="13" customFormat="1">
      <c r="B132" s="202"/>
      <c r="C132" s="203"/>
      <c r="D132" s="204" t="s">
        <v>180</v>
      </c>
      <c r="E132" s="205" t="s">
        <v>21</v>
      </c>
      <c r="F132" s="206" t="s">
        <v>328</v>
      </c>
      <c r="G132" s="203"/>
      <c r="H132" s="207">
        <v>28.661000000000001</v>
      </c>
      <c r="I132" s="208"/>
      <c r="J132" s="203"/>
      <c r="K132" s="203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180</v>
      </c>
      <c r="AU132" s="213" t="s">
        <v>83</v>
      </c>
      <c r="AV132" s="13" t="s">
        <v>83</v>
      </c>
      <c r="AW132" s="13" t="s">
        <v>34</v>
      </c>
      <c r="AX132" s="13" t="s">
        <v>73</v>
      </c>
      <c r="AY132" s="213" t="s">
        <v>172</v>
      </c>
    </row>
    <row r="133" spans="1:65" s="14" customFormat="1">
      <c r="B133" s="214"/>
      <c r="C133" s="215"/>
      <c r="D133" s="204" t="s">
        <v>180</v>
      </c>
      <c r="E133" s="216" t="s">
        <v>21</v>
      </c>
      <c r="F133" s="217" t="s">
        <v>182</v>
      </c>
      <c r="G133" s="215"/>
      <c r="H133" s="218">
        <v>28.661000000000001</v>
      </c>
      <c r="I133" s="219"/>
      <c r="J133" s="215"/>
      <c r="K133" s="215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180</v>
      </c>
      <c r="AU133" s="224" t="s">
        <v>83</v>
      </c>
      <c r="AV133" s="14" t="s">
        <v>178</v>
      </c>
      <c r="AW133" s="14" t="s">
        <v>34</v>
      </c>
      <c r="AX133" s="14" t="s">
        <v>81</v>
      </c>
      <c r="AY133" s="224" t="s">
        <v>172</v>
      </c>
    </row>
    <row r="134" spans="1:65" s="2" customFormat="1" ht="24" customHeight="1">
      <c r="A134" s="35"/>
      <c r="B134" s="36"/>
      <c r="C134" s="189" t="s">
        <v>253</v>
      </c>
      <c r="D134" s="189" t="s">
        <v>174</v>
      </c>
      <c r="E134" s="190" t="s">
        <v>349</v>
      </c>
      <c r="F134" s="191" t="s">
        <v>350</v>
      </c>
      <c r="G134" s="192" t="s">
        <v>125</v>
      </c>
      <c r="H134" s="193">
        <v>475.40499999999997</v>
      </c>
      <c r="I134" s="194"/>
      <c r="J134" s="195">
        <f>ROUND(I134*H134,2)</f>
        <v>0</v>
      </c>
      <c r="K134" s="191" t="s">
        <v>177</v>
      </c>
      <c r="L134" s="40"/>
      <c r="M134" s="196" t="s">
        <v>21</v>
      </c>
      <c r="N134" s="197" t="s">
        <v>44</v>
      </c>
      <c r="O134" s="65"/>
      <c r="P134" s="198">
        <f>O134*H134</f>
        <v>0</v>
      </c>
      <c r="Q134" s="198">
        <v>8.4000000000000003E-4</v>
      </c>
      <c r="R134" s="198">
        <f>Q134*H134</f>
        <v>0.39934019999999998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178</v>
      </c>
      <c r="AT134" s="200" t="s">
        <v>174</v>
      </c>
      <c r="AU134" s="200" t="s">
        <v>83</v>
      </c>
      <c r="AY134" s="18" t="s">
        <v>172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81</v>
      </c>
      <c r="BK134" s="201">
        <f>ROUND(I134*H134,2)</f>
        <v>0</v>
      </c>
      <c r="BL134" s="18" t="s">
        <v>178</v>
      </c>
      <c r="BM134" s="200" t="s">
        <v>351</v>
      </c>
    </row>
    <row r="135" spans="1:65" s="15" customFormat="1">
      <c r="B135" s="225"/>
      <c r="C135" s="226"/>
      <c r="D135" s="204" t="s">
        <v>180</v>
      </c>
      <c r="E135" s="227" t="s">
        <v>21</v>
      </c>
      <c r="F135" s="228" t="s">
        <v>952</v>
      </c>
      <c r="G135" s="226"/>
      <c r="H135" s="227" t="s">
        <v>21</v>
      </c>
      <c r="I135" s="229"/>
      <c r="J135" s="226"/>
      <c r="K135" s="226"/>
      <c r="L135" s="230"/>
      <c r="M135" s="231"/>
      <c r="N135" s="232"/>
      <c r="O135" s="232"/>
      <c r="P135" s="232"/>
      <c r="Q135" s="232"/>
      <c r="R135" s="232"/>
      <c r="S135" s="232"/>
      <c r="T135" s="233"/>
      <c r="AT135" s="234" t="s">
        <v>180</v>
      </c>
      <c r="AU135" s="234" t="s">
        <v>83</v>
      </c>
      <c r="AV135" s="15" t="s">
        <v>81</v>
      </c>
      <c r="AW135" s="15" t="s">
        <v>34</v>
      </c>
      <c r="AX135" s="15" t="s">
        <v>73</v>
      </c>
      <c r="AY135" s="234" t="s">
        <v>172</v>
      </c>
    </row>
    <row r="136" spans="1:65" s="15" customFormat="1">
      <c r="B136" s="225"/>
      <c r="C136" s="226"/>
      <c r="D136" s="204" t="s">
        <v>180</v>
      </c>
      <c r="E136" s="227" t="s">
        <v>21</v>
      </c>
      <c r="F136" s="228" t="s">
        <v>297</v>
      </c>
      <c r="G136" s="226"/>
      <c r="H136" s="227" t="s">
        <v>21</v>
      </c>
      <c r="I136" s="229"/>
      <c r="J136" s="226"/>
      <c r="K136" s="226"/>
      <c r="L136" s="230"/>
      <c r="M136" s="231"/>
      <c r="N136" s="232"/>
      <c r="O136" s="232"/>
      <c r="P136" s="232"/>
      <c r="Q136" s="232"/>
      <c r="R136" s="232"/>
      <c r="S136" s="232"/>
      <c r="T136" s="233"/>
      <c r="AT136" s="234" t="s">
        <v>180</v>
      </c>
      <c r="AU136" s="234" t="s">
        <v>83</v>
      </c>
      <c r="AV136" s="15" t="s">
        <v>81</v>
      </c>
      <c r="AW136" s="15" t="s">
        <v>34</v>
      </c>
      <c r="AX136" s="15" t="s">
        <v>73</v>
      </c>
      <c r="AY136" s="234" t="s">
        <v>172</v>
      </c>
    </row>
    <row r="137" spans="1:65" s="13" customFormat="1">
      <c r="B137" s="202"/>
      <c r="C137" s="203"/>
      <c r="D137" s="204" t="s">
        <v>180</v>
      </c>
      <c r="E137" s="205" t="s">
        <v>21</v>
      </c>
      <c r="F137" s="206" t="s">
        <v>1077</v>
      </c>
      <c r="G137" s="203"/>
      <c r="H137" s="207">
        <v>451.95499999999998</v>
      </c>
      <c r="I137" s="208"/>
      <c r="J137" s="203"/>
      <c r="K137" s="203"/>
      <c r="L137" s="209"/>
      <c r="M137" s="210"/>
      <c r="N137" s="211"/>
      <c r="O137" s="211"/>
      <c r="P137" s="211"/>
      <c r="Q137" s="211"/>
      <c r="R137" s="211"/>
      <c r="S137" s="211"/>
      <c r="T137" s="212"/>
      <c r="AT137" s="213" t="s">
        <v>180</v>
      </c>
      <c r="AU137" s="213" t="s">
        <v>83</v>
      </c>
      <c r="AV137" s="13" t="s">
        <v>83</v>
      </c>
      <c r="AW137" s="13" t="s">
        <v>34</v>
      </c>
      <c r="AX137" s="13" t="s">
        <v>73</v>
      </c>
      <c r="AY137" s="213" t="s">
        <v>172</v>
      </c>
    </row>
    <row r="138" spans="1:65" s="15" customFormat="1">
      <c r="B138" s="225"/>
      <c r="C138" s="226"/>
      <c r="D138" s="204" t="s">
        <v>180</v>
      </c>
      <c r="E138" s="227" t="s">
        <v>21</v>
      </c>
      <c r="F138" s="228" t="s">
        <v>277</v>
      </c>
      <c r="G138" s="226"/>
      <c r="H138" s="227" t="s">
        <v>21</v>
      </c>
      <c r="I138" s="229"/>
      <c r="J138" s="226"/>
      <c r="K138" s="226"/>
      <c r="L138" s="230"/>
      <c r="M138" s="231"/>
      <c r="N138" s="232"/>
      <c r="O138" s="232"/>
      <c r="P138" s="232"/>
      <c r="Q138" s="232"/>
      <c r="R138" s="232"/>
      <c r="S138" s="232"/>
      <c r="T138" s="233"/>
      <c r="AT138" s="234" t="s">
        <v>180</v>
      </c>
      <c r="AU138" s="234" t="s">
        <v>83</v>
      </c>
      <c r="AV138" s="15" t="s">
        <v>81</v>
      </c>
      <c r="AW138" s="15" t="s">
        <v>34</v>
      </c>
      <c r="AX138" s="15" t="s">
        <v>73</v>
      </c>
      <c r="AY138" s="234" t="s">
        <v>172</v>
      </c>
    </row>
    <row r="139" spans="1:65" s="13" customFormat="1">
      <c r="B139" s="202"/>
      <c r="C139" s="203"/>
      <c r="D139" s="204" t="s">
        <v>180</v>
      </c>
      <c r="E139" s="205" t="s">
        <v>21</v>
      </c>
      <c r="F139" s="206" t="s">
        <v>1078</v>
      </c>
      <c r="G139" s="203"/>
      <c r="H139" s="207">
        <v>23.45</v>
      </c>
      <c r="I139" s="208"/>
      <c r="J139" s="203"/>
      <c r="K139" s="203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180</v>
      </c>
      <c r="AU139" s="213" t="s">
        <v>83</v>
      </c>
      <c r="AV139" s="13" t="s">
        <v>83</v>
      </c>
      <c r="AW139" s="13" t="s">
        <v>34</v>
      </c>
      <c r="AX139" s="13" t="s">
        <v>73</v>
      </c>
      <c r="AY139" s="213" t="s">
        <v>172</v>
      </c>
    </row>
    <row r="140" spans="1:65" s="14" customFormat="1">
      <c r="B140" s="214"/>
      <c r="C140" s="215"/>
      <c r="D140" s="204" t="s">
        <v>180</v>
      </c>
      <c r="E140" s="216" t="s">
        <v>124</v>
      </c>
      <c r="F140" s="217" t="s">
        <v>182</v>
      </c>
      <c r="G140" s="215"/>
      <c r="H140" s="218">
        <v>475.40499999999997</v>
      </c>
      <c r="I140" s="219"/>
      <c r="J140" s="215"/>
      <c r="K140" s="215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180</v>
      </c>
      <c r="AU140" s="224" t="s">
        <v>83</v>
      </c>
      <c r="AV140" s="14" t="s">
        <v>178</v>
      </c>
      <c r="AW140" s="14" t="s">
        <v>34</v>
      </c>
      <c r="AX140" s="14" t="s">
        <v>81</v>
      </c>
      <c r="AY140" s="224" t="s">
        <v>172</v>
      </c>
    </row>
    <row r="141" spans="1:65" s="2" customFormat="1" ht="24" customHeight="1">
      <c r="A141" s="35"/>
      <c r="B141" s="36"/>
      <c r="C141" s="189" t="s">
        <v>257</v>
      </c>
      <c r="D141" s="189" t="s">
        <v>174</v>
      </c>
      <c r="E141" s="190" t="s">
        <v>373</v>
      </c>
      <c r="F141" s="191" t="s">
        <v>374</v>
      </c>
      <c r="G141" s="192" t="s">
        <v>125</v>
      </c>
      <c r="H141" s="193">
        <v>475.40499999999997</v>
      </c>
      <c r="I141" s="194"/>
      <c r="J141" s="195">
        <f>ROUND(I141*H141,2)</f>
        <v>0</v>
      </c>
      <c r="K141" s="191" t="s">
        <v>177</v>
      </c>
      <c r="L141" s="40"/>
      <c r="M141" s="196" t="s">
        <v>21</v>
      </c>
      <c r="N141" s="197" t="s">
        <v>44</v>
      </c>
      <c r="O141" s="65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178</v>
      </c>
      <c r="AT141" s="200" t="s">
        <v>174</v>
      </c>
      <c r="AU141" s="200" t="s">
        <v>83</v>
      </c>
      <c r="AY141" s="18" t="s">
        <v>172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81</v>
      </c>
      <c r="BK141" s="201">
        <f>ROUND(I141*H141,2)</f>
        <v>0</v>
      </c>
      <c r="BL141" s="18" t="s">
        <v>178</v>
      </c>
      <c r="BM141" s="200" t="s">
        <v>375</v>
      </c>
    </row>
    <row r="142" spans="1:65" s="13" customFormat="1">
      <c r="B142" s="202"/>
      <c r="C142" s="203"/>
      <c r="D142" s="204" t="s">
        <v>180</v>
      </c>
      <c r="E142" s="205" t="s">
        <v>21</v>
      </c>
      <c r="F142" s="206" t="s">
        <v>124</v>
      </c>
      <c r="G142" s="203"/>
      <c r="H142" s="207">
        <v>475.40499999999997</v>
      </c>
      <c r="I142" s="208"/>
      <c r="J142" s="203"/>
      <c r="K142" s="203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180</v>
      </c>
      <c r="AU142" s="213" t="s">
        <v>83</v>
      </c>
      <c r="AV142" s="13" t="s">
        <v>83</v>
      </c>
      <c r="AW142" s="13" t="s">
        <v>34</v>
      </c>
      <c r="AX142" s="13" t="s">
        <v>73</v>
      </c>
      <c r="AY142" s="213" t="s">
        <v>172</v>
      </c>
    </row>
    <row r="143" spans="1:65" s="14" customFormat="1">
      <c r="B143" s="214"/>
      <c r="C143" s="215"/>
      <c r="D143" s="204" t="s">
        <v>180</v>
      </c>
      <c r="E143" s="216" t="s">
        <v>21</v>
      </c>
      <c r="F143" s="217" t="s">
        <v>182</v>
      </c>
      <c r="G143" s="215"/>
      <c r="H143" s="218">
        <v>475.40499999999997</v>
      </c>
      <c r="I143" s="219"/>
      <c r="J143" s="215"/>
      <c r="K143" s="215"/>
      <c r="L143" s="220"/>
      <c r="M143" s="221"/>
      <c r="N143" s="222"/>
      <c r="O143" s="222"/>
      <c r="P143" s="222"/>
      <c r="Q143" s="222"/>
      <c r="R143" s="222"/>
      <c r="S143" s="222"/>
      <c r="T143" s="223"/>
      <c r="AT143" s="224" t="s">
        <v>180</v>
      </c>
      <c r="AU143" s="224" t="s">
        <v>83</v>
      </c>
      <c r="AV143" s="14" t="s">
        <v>178</v>
      </c>
      <c r="AW143" s="14" t="s">
        <v>34</v>
      </c>
      <c r="AX143" s="14" t="s">
        <v>81</v>
      </c>
      <c r="AY143" s="224" t="s">
        <v>172</v>
      </c>
    </row>
    <row r="144" spans="1:65" s="2" customFormat="1" ht="24" customHeight="1">
      <c r="A144" s="35"/>
      <c r="B144" s="36"/>
      <c r="C144" s="189" t="s">
        <v>265</v>
      </c>
      <c r="D144" s="189" t="s">
        <v>174</v>
      </c>
      <c r="E144" s="190" t="s">
        <v>381</v>
      </c>
      <c r="F144" s="191" t="s">
        <v>382</v>
      </c>
      <c r="G144" s="192" t="s">
        <v>115</v>
      </c>
      <c r="H144" s="193">
        <v>191.07</v>
      </c>
      <c r="I144" s="194"/>
      <c r="J144" s="195">
        <f>ROUND(I144*H144,2)</f>
        <v>0</v>
      </c>
      <c r="K144" s="191" t="s">
        <v>177</v>
      </c>
      <c r="L144" s="40"/>
      <c r="M144" s="196" t="s">
        <v>21</v>
      </c>
      <c r="N144" s="197" t="s">
        <v>44</v>
      </c>
      <c r="O144" s="65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178</v>
      </c>
      <c r="AT144" s="200" t="s">
        <v>174</v>
      </c>
      <c r="AU144" s="200" t="s">
        <v>83</v>
      </c>
      <c r="AY144" s="18" t="s">
        <v>172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81</v>
      </c>
      <c r="BK144" s="201">
        <f>ROUND(I144*H144,2)</f>
        <v>0</v>
      </c>
      <c r="BL144" s="18" t="s">
        <v>178</v>
      </c>
      <c r="BM144" s="200" t="s">
        <v>383</v>
      </c>
    </row>
    <row r="145" spans="1:65" s="13" customFormat="1">
      <c r="B145" s="202"/>
      <c r="C145" s="203"/>
      <c r="D145" s="204" t="s">
        <v>180</v>
      </c>
      <c r="E145" s="205" t="s">
        <v>21</v>
      </c>
      <c r="F145" s="206" t="s">
        <v>134</v>
      </c>
      <c r="G145" s="203"/>
      <c r="H145" s="207">
        <v>191.07</v>
      </c>
      <c r="I145" s="208"/>
      <c r="J145" s="203"/>
      <c r="K145" s="203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180</v>
      </c>
      <c r="AU145" s="213" t="s">
        <v>83</v>
      </c>
      <c r="AV145" s="13" t="s">
        <v>83</v>
      </c>
      <c r="AW145" s="13" t="s">
        <v>34</v>
      </c>
      <c r="AX145" s="13" t="s">
        <v>73</v>
      </c>
      <c r="AY145" s="213" t="s">
        <v>172</v>
      </c>
    </row>
    <row r="146" spans="1:65" s="14" customFormat="1">
      <c r="B146" s="214"/>
      <c r="C146" s="215"/>
      <c r="D146" s="204" t="s">
        <v>180</v>
      </c>
      <c r="E146" s="216" t="s">
        <v>21</v>
      </c>
      <c r="F146" s="217" t="s">
        <v>182</v>
      </c>
      <c r="G146" s="215"/>
      <c r="H146" s="218">
        <v>191.07</v>
      </c>
      <c r="I146" s="219"/>
      <c r="J146" s="215"/>
      <c r="K146" s="215"/>
      <c r="L146" s="220"/>
      <c r="M146" s="221"/>
      <c r="N146" s="222"/>
      <c r="O146" s="222"/>
      <c r="P146" s="222"/>
      <c r="Q146" s="222"/>
      <c r="R146" s="222"/>
      <c r="S146" s="222"/>
      <c r="T146" s="223"/>
      <c r="AT146" s="224" t="s">
        <v>180</v>
      </c>
      <c r="AU146" s="224" t="s">
        <v>83</v>
      </c>
      <c r="AV146" s="14" t="s">
        <v>178</v>
      </c>
      <c r="AW146" s="14" t="s">
        <v>34</v>
      </c>
      <c r="AX146" s="14" t="s">
        <v>81</v>
      </c>
      <c r="AY146" s="224" t="s">
        <v>172</v>
      </c>
    </row>
    <row r="147" spans="1:65" s="2" customFormat="1" ht="24" customHeight="1">
      <c r="A147" s="35"/>
      <c r="B147" s="36"/>
      <c r="C147" s="189" t="s">
        <v>272</v>
      </c>
      <c r="D147" s="189" t="s">
        <v>174</v>
      </c>
      <c r="E147" s="190" t="s">
        <v>386</v>
      </c>
      <c r="F147" s="191" t="s">
        <v>387</v>
      </c>
      <c r="G147" s="192" t="s">
        <v>115</v>
      </c>
      <c r="H147" s="193">
        <v>233.62899999999999</v>
      </c>
      <c r="I147" s="194"/>
      <c r="J147" s="195">
        <f>ROUND(I147*H147,2)</f>
        <v>0</v>
      </c>
      <c r="K147" s="191" t="s">
        <v>177</v>
      </c>
      <c r="L147" s="40"/>
      <c r="M147" s="196" t="s">
        <v>21</v>
      </c>
      <c r="N147" s="197" t="s">
        <v>44</v>
      </c>
      <c r="O147" s="65"/>
      <c r="P147" s="198">
        <f>O147*H147</f>
        <v>0</v>
      </c>
      <c r="Q147" s="198">
        <v>0</v>
      </c>
      <c r="R147" s="198">
        <f>Q147*H147</f>
        <v>0</v>
      </c>
      <c r="S147" s="198">
        <v>0</v>
      </c>
      <c r="T147" s="19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178</v>
      </c>
      <c r="AT147" s="200" t="s">
        <v>174</v>
      </c>
      <c r="AU147" s="200" t="s">
        <v>83</v>
      </c>
      <c r="AY147" s="18" t="s">
        <v>172</v>
      </c>
      <c r="BE147" s="201">
        <f>IF(N147="základní",J147,0)</f>
        <v>0</v>
      </c>
      <c r="BF147" s="201">
        <f>IF(N147="snížená",J147,0)</f>
        <v>0</v>
      </c>
      <c r="BG147" s="201">
        <f>IF(N147="zákl. přenesená",J147,0)</f>
        <v>0</v>
      </c>
      <c r="BH147" s="201">
        <f>IF(N147="sníž. přenesená",J147,0)</f>
        <v>0</v>
      </c>
      <c r="BI147" s="201">
        <f>IF(N147="nulová",J147,0)</f>
        <v>0</v>
      </c>
      <c r="BJ147" s="18" t="s">
        <v>81</v>
      </c>
      <c r="BK147" s="201">
        <f>ROUND(I147*H147,2)</f>
        <v>0</v>
      </c>
      <c r="BL147" s="18" t="s">
        <v>178</v>
      </c>
      <c r="BM147" s="200" t="s">
        <v>388</v>
      </c>
    </row>
    <row r="148" spans="1:65" s="15" customFormat="1">
      <c r="B148" s="225"/>
      <c r="C148" s="226"/>
      <c r="D148" s="204" t="s">
        <v>180</v>
      </c>
      <c r="E148" s="227" t="s">
        <v>21</v>
      </c>
      <c r="F148" s="228" t="s">
        <v>389</v>
      </c>
      <c r="G148" s="226"/>
      <c r="H148" s="227" t="s">
        <v>21</v>
      </c>
      <c r="I148" s="229"/>
      <c r="J148" s="226"/>
      <c r="K148" s="226"/>
      <c r="L148" s="230"/>
      <c r="M148" s="231"/>
      <c r="N148" s="232"/>
      <c r="O148" s="232"/>
      <c r="P148" s="232"/>
      <c r="Q148" s="232"/>
      <c r="R148" s="232"/>
      <c r="S148" s="232"/>
      <c r="T148" s="233"/>
      <c r="AT148" s="234" t="s">
        <v>180</v>
      </c>
      <c r="AU148" s="234" t="s">
        <v>83</v>
      </c>
      <c r="AV148" s="15" t="s">
        <v>81</v>
      </c>
      <c r="AW148" s="15" t="s">
        <v>34</v>
      </c>
      <c r="AX148" s="15" t="s">
        <v>73</v>
      </c>
      <c r="AY148" s="234" t="s">
        <v>172</v>
      </c>
    </row>
    <row r="149" spans="1:65" s="15" customFormat="1">
      <c r="B149" s="225"/>
      <c r="C149" s="226"/>
      <c r="D149" s="204" t="s">
        <v>180</v>
      </c>
      <c r="E149" s="227" t="s">
        <v>21</v>
      </c>
      <c r="F149" s="228" t="s">
        <v>390</v>
      </c>
      <c r="G149" s="226"/>
      <c r="H149" s="227" t="s">
        <v>21</v>
      </c>
      <c r="I149" s="229"/>
      <c r="J149" s="226"/>
      <c r="K149" s="226"/>
      <c r="L149" s="230"/>
      <c r="M149" s="231"/>
      <c r="N149" s="232"/>
      <c r="O149" s="232"/>
      <c r="P149" s="232"/>
      <c r="Q149" s="232"/>
      <c r="R149" s="232"/>
      <c r="S149" s="232"/>
      <c r="T149" s="233"/>
      <c r="AT149" s="234" t="s">
        <v>180</v>
      </c>
      <c r="AU149" s="234" t="s">
        <v>83</v>
      </c>
      <c r="AV149" s="15" t="s">
        <v>81</v>
      </c>
      <c r="AW149" s="15" t="s">
        <v>34</v>
      </c>
      <c r="AX149" s="15" t="s">
        <v>73</v>
      </c>
      <c r="AY149" s="234" t="s">
        <v>172</v>
      </c>
    </row>
    <row r="150" spans="1:65" s="13" customFormat="1">
      <c r="B150" s="202"/>
      <c r="C150" s="203"/>
      <c r="D150" s="204" t="s">
        <v>180</v>
      </c>
      <c r="E150" s="205" t="s">
        <v>21</v>
      </c>
      <c r="F150" s="206" t="s">
        <v>1079</v>
      </c>
      <c r="G150" s="203"/>
      <c r="H150" s="207">
        <v>85.117999999999995</v>
      </c>
      <c r="I150" s="208"/>
      <c r="J150" s="203"/>
      <c r="K150" s="203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180</v>
      </c>
      <c r="AU150" s="213" t="s">
        <v>83</v>
      </c>
      <c r="AV150" s="13" t="s">
        <v>83</v>
      </c>
      <c r="AW150" s="13" t="s">
        <v>34</v>
      </c>
      <c r="AX150" s="13" t="s">
        <v>73</v>
      </c>
      <c r="AY150" s="213" t="s">
        <v>172</v>
      </c>
    </row>
    <row r="151" spans="1:65" s="15" customFormat="1">
      <c r="B151" s="225"/>
      <c r="C151" s="226"/>
      <c r="D151" s="204" t="s">
        <v>180</v>
      </c>
      <c r="E151" s="227" t="s">
        <v>21</v>
      </c>
      <c r="F151" s="228" t="s">
        <v>140</v>
      </c>
      <c r="G151" s="226"/>
      <c r="H151" s="227" t="s">
        <v>21</v>
      </c>
      <c r="I151" s="229"/>
      <c r="J151" s="226"/>
      <c r="K151" s="226"/>
      <c r="L151" s="230"/>
      <c r="M151" s="231"/>
      <c r="N151" s="232"/>
      <c r="O151" s="232"/>
      <c r="P151" s="232"/>
      <c r="Q151" s="232"/>
      <c r="R151" s="232"/>
      <c r="S151" s="232"/>
      <c r="T151" s="233"/>
      <c r="AT151" s="234" t="s">
        <v>180</v>
      </c>
      <c r="AU151" s="234" t="s">
        <v>83</v>
      </c>
      <c r="AV151" s="15" t="s">
        <v>81</v>
      </c>
      <c r="AW151" s="15" t="s">
        <v>34</v>
      </c>
      <c r="AX151" s="15" t="s">
        <v>73</v>
      </c>
      <c r="AY151" s="234" t="s">
        <v>172</v>
      </c>
    </row>
    <row r="152" spans="1:65" s="13" customFormat="1">
      <c r="B152" s="202"/>
      <c r="C152" s="203"/>
      <c r="D152" s="204" t="s">
        <v>180</v>
      </c>
      <c r="E152" s="205" t="s">
        <v>21</v>
      </c>
      <c r="F152" s="206" t="s">
        <v>1080</v>
      </c>
      <c r="G152" s="203"/>
      <c r="H152" s="207">
        <v>42.558999999999997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180</v>
      </c>
      <c r="AU152" s="213" t="s">
        <v>83</v>
      </c>
      <c r="AV152" s="13" t="s">
        <v>83</v>
      </c>
      <c r="AW152" s="13" t="s">
        <v>34</v>
      </c>
      <c r="AX152" s="13" t="s">
        <v>73</v>
      </c>
      <c r="AY152" s="213" t="s">
        <v>172</v>
      </c>
    </row>
    <row r="153" spans="1:65" s="13" customFormat="1">
      <c r="B153" s="202"/>
      <c r="C153" s="203"/>
      <c r="D153" s="204" t="s">
        <v>180</v>
      </c>
      <c r="E153" s="205" t="s">
        <v>21</v>
      </c>
      <c r="F153" s="206" t="s">
        <v>1081</v>
      </c>
      <c r="G153" s="203"/>
      <c r="H153" s="207">
        <v>105.952</v>
      </c>
      <c r="I153" s="208"/>
      <c r="J153" s="203"/>
      <c r="K153" s="203"/>
      <c r="L153" s="209"/>
      <c r="M153" s="210"/>
      <c r="N153" s="211"/>
      <c r="O153" s="211"/>
      <c r="P153" s="211"/>
      <c r="Q153" s="211"/>
      <c r="R153" s="211"/>
      <c r="S153" s="211"/>
      <c r="T153" s="212"/>
      <c r="AT153" s="213" t="s">
        <v>180</v>
      </c>
      <c r="AU153" s="213" t="s">
        <v>83</v>
      </c>
      <c r="AV153" s="13" t="s">
        <v>83</v>
      </c>
      <c r="AW153" s="13" t="s">
        <v>34</v>
      </c>
      <c r="AX153" s="13" t="s">
        <v>73</v>
      </c>
      <c r="AY153" s="213" t="s">
        <v>172</v>
      </c>
    </row>
    <row r="154" spans="1:65" s="14" customFormat="1">
      <c r="B154" s="214"/>
      <c r="C154" s="215"/>
      <c r="D154" s="204" t="s">
        <v>180</v>
      </c>
      <c r="E154" s="216" t="s">
        <v>21</v>
      </c>
      <c r="F154" s="217" t="s">
        <v>182</v>
      </c>
      <c r="G154" s="215"/>
      <c r="H154" s="218">
        <v>233.62899999999999</v>
      </c>
      <c r="I154" s="219"/>
      <c r="J154" s="215"/>
      <c r="K154" s="215"/>
      <c r="L154" s="220"/>
      <c r="M154" s="221"/>
      <c r="N154" s="222"/>
      <c r="O154" s="222"/>
      <c r="P154" s="222"/>
      <c r="Q154" s="222"/>
      <c r="R154" s="222"/>
      <c r="S154" s="222"/>
      <c r="T154" s="223"/>
      <c r="AT154" s="224" t="s">
        <v>180</v>
      </c>
      <c r="AU154" s="224" t="s">
        <v>83</v>
      </c>
      <c r="AV154" s="14" t="s">
        <v>178</v>
      </c>
      <c r="AW154" s="14" t="s">
        <v>34</v>
      </c>
      <c r="AX154" s="14" t="s">
        <v>81</v>
      </c>
      <c r="AY154" s="224" t="s">
        <v>172</v>
      </c>
    </row>
    <row r="155" spans="1:65" s="2" customFormat="1" ht="24" customHeight="1">
      <c r="A155" s="35"/>
      <c r="B155" s="36"/>
      <c r="C155" s="189" t="s">
        <v>7</v>
      </c>
      <c r="D155" s="189" t="s">
        <v>174</v>
      </c>
      <c r="E155" s="190" t="s">
        <v>396</v>
      </c>
      <c r="F155" s="191" t="s">
        <v>397</v>
      </c>
      <c r="G155" s="192" t="s">
        <v>115</v>
      </c>
      <c r="H155" s="193">
        <v>148.511</v>
      </c>
      <c r="I155" s="194"/>
      <c r="J155" s="195">
        <f>ROUND(I155*H155,2)</f>
        <v>0</v>
      </c>
      <c r="K155" s="191" t="s">
        <v>177</v>
      </c>
      <c r="L155" s="40"/>
      <c r="M155" s="196" t="s">
        <v>21</v>
      </c>
      <c r="N155" s="197" t="s">
        <v>44</v>
      </c>
      <c r="O155" s="65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178</v>
      </c>
      <c r="AT155" s="200" t="s">
        <v>174</v>
      </c>
      <c r="AU155" s="200" t="s">
        <v>83</v>
      </c>
      <c r="AY155" s="18" t="s">
        <v>172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8" t="s">
        <v>81</v>
      </c>
      <c r="BK155" s="201">
        <f>ROUND(I155*H155,2)</f>
        <v>0</v>
      </c>
      <c r="BL155" s="18" t="s">
        <v>178</v>
      </c>
      <c r="BM155" s="200" t="s">
        <v>398</v>
      </c>
    </row>
    <row r="156" spans="1:65" s="15" customFormat="1">
      <c r="B156" s="225"/>
      <c r="C156" s="226"/>
      <c r="D156" s="204" t="s">
        <v>180</v>
      </c>
      <c r="E156" s="227" t="s">
        <v>21</v>
      </c>
      <c r="F156" s="228" t="s">
        <v>276</v>
      </c>
      <c r="G156" s="226"/>
      <c r="H156" s="227" t="s">
        <v>21</v>
      </c>
      <c r="I156" s="229"/>
      <c r="J156" s="226"/>
      <c r="K156" s="226"/>
      <c r="L156" s="230"/>
      <c r="M156" s="231"/>
      <c r="N156" s="232"/>
      <c r="O156" s="232"/>
      <c r="P156" s="232"/>
      <c r="Q156" s="232"/>
      <c r="R156" s="232"/>
      <c r="S156" s="232"/>
      <c r="T156" s="233"/>
      <c r="AT156" s="234" t="s">
        <v>180</v>
      </c>
      <c r="AU156" s="234" t="s">
        <v>83</v>
      </c>
      <c r="AV156" s="15" t="s">
        <v>81</v>
      </c>
      <c r="AW156" s="15" t="s">
        <v>34</v>
      </c>
      <c r="AX156" s="15" t="s">
        <v>73</v>
      </c>
      <c r="AY156" s="234" t="s">
        <v>172</v>
      </c>
    </row>
    <row r="157" spans="1:65" s="15" customFormat="1">
      <c r="B157" s="225"/>
      <c r="C157" s="226"/>
      <c r="D157" s="204" t="s">
        <v>180</v>
      </c>
      <c r="E157" s="227" t="s">
        <v>21</v>
      </c>
      <c r="F157" s="228" t="s">
        <v>399</v>
      </c>
      <c r="G157" s="226"/>
      <c r="H157" s="227" t="s">
        <v>21</v>
      </c>
      <c r="I157" s="229"/>
      <c r="J157" s="226"/>
      <c r="K157" s="226"/>
      <c r="L157" s="230"/>
      <c r="M157" s="231"/>
      <c r="N157" s="232"/>
      <c r="O157" s="232"/>
      <c r="P157" s="232"/>
      <c r="Q157" s="232"/>
      <c r="R157" s="232"/>
      <c r="S157" s="232"/>
      <c r="T157" s="233"/>
      <c r="AT157" s="234" t="s">
        <v>180</v>
      </c>
      <c r="AU157" s="234" t="s">
        <v>83</v>
      </c>
      <c r="AV157" s="15" t="s">
        <v>81</v>
      </c>
      <c r="AW157" s="15" t="s">
        <v>34</v>
      </c>
      <c r="AX157" s="15" t="s">
        <v>73</v>
      </c>
      <c r="AY157" s="234" t="s">
        <v>172</v>
      </c>
    </row>
    <row r="158" spans="1:65" s="13" customFormat="1">
      <c r="B158" s="202"/>
      <c r="C158" s="203"/>
      <c r="D158" s="204" t="s">
        <v>180</v>
      </c>
      <c r="E158" s="205" t="s">
        <v>21</v>
      </c>
      <c r="F158" s="206" t="s">
        <v>1082</v>
      </c>
      <c r="G158" s="203"/>
      <c r="H158" s="207">
        <v>148.511</v>
      </c>
      <c r="I158" s="208"/>
      <c r="J158" s="203"/>
      <c r="K158" s="203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180</v>
      </c>
      <c r="AU158" s="213" t="s">
        <v>83</v>
      </c>
      <c r="AV158" s="13" t="s">
        <v>83</v>
      </c>
      <c r="AW158" s="13" t="s">
        <v>34</v>
      </c>
      <c r="AX158" s="13" t="s">
        <v>73</v>
      </c>
      <c r="AY158" s="213" t="s">
        <v>172</v>
      </c>
    </row>
    <row r="159" spans="1:65" s="14" customFormat="1">
      <c r="B159" s="214"/>
      <c r="C159" s="215"/>
      <c r="D159" s="204" t="s">
        <v>180</v>
      </c>
      <c r="E159" s="216" t="s">
        <v>131</v>
      </c>
      <c r="F159" s="217" t="s">
        <v>182</v>
      </c>
      <c r="G159" s="215"/>
      <c r="H159" s="218">
        <v>148.511</v>
      </c>
      <c r="I159" s="219"/>
      <c r="J159" s="215"/>
      <c r="K159" s="215"/>
      <c r="L159" s="220"/>
      <c r="M159" s="221"/>
      <c r="N159" s="222"/>
      <c r="O159" s="222"/>
      <c r="P159" s="222"/>
      <c r="Q159" s="222"/>
      <c r="R159" s="222"/>
      <c r="S159" s="222"/>
      <c r="T159" s="223"/>
      <c r="AT159" s="224" t="s">
        <v>180</v>
      </c>
      <c r="AU159" s="224" t="s">
        <v>83</v>
      </c>
      <c r="AV159" s="14" t="s">
        <v>178</v>
      </c>
      <c r="AW159" s="14" t="s">
        <v>34</v>
      </c>
      <c r="AX159" s="14" t="s">
        <v>81</v>
      </c>
      <c r="AY159" s="224" t="s">
        <v>172</v>
      </c>
    </row>
    <row r="160" spans="1:65" s="2" customFormat="1" ht="24" customHeight="1">
      <c r="A160" s="35"/>
      <c r="B160" s="36"/>
      <c r="C160" s="189" t="s">
        <v>284</v>
      </c>
      <c r="D160" s="189" t="s">
        <v>174</v>
      </c>
      <c r="E160" s="190" t="s">
        <v>402</v>
      </c>
      <c r="F160" s="191" t="s">
        <v>403</v>
      </c>
      <c r="G160" s="192" t="s">
        <v>115</v>
      </c>
      <c r="H160" s="193">
        <v>191.07</v>
      </c>
      <c r="I160" s="194"/>
      <c r="J160" s="195">
        <f>ROUND(I160*H160,2)</f>
        <v>0</v>
      </c>
      <c r="K160" s="191" t="s">
        <v>177</v>
      </c>
      <c r="L160" s="40"/>
      <c r="M160" s="196" t="s">
        <v>21</v>
      </c>
      <c r="N160" s="197" t="s">
        <v>44</v>
      </c>
      <c r="O160" s="65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178</v>
      </c>
      <c r="AT160" s="200" t="s">
        <v>174</v>
      </c>
      <c r="AU160" s="200" t="s">
        <v>83</v>
      </c>
      <c r="AY160" s="18" t="s">
        <v>172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81</v>
      </c>
      <c r="BK160" s="201">
        <f>ROUND(I160*H160,2)</f>
        <v>0</v>
      </c>
      <c r="BL160" s="18" t="s">
        <v>178</v>
      </c>
      <c r="BM160" s="200" t="s">
        <v>404</v>
      </c>
    </row>
    <row r="161" spans="1:65" s="15" customFormat="1">
      <c r="B161" s="225"/>
      <c r="C161" s="226"/>
      <c r="D161" s="204" t="s">
        <v>180</v>
      </c>
      <c r="E161" s="227" t="s">
        <v>21</v>
      </c>
      <c r="F161" s="228" t="s">
        <v>405</v>
      </c>
      <c r="G161" s="226"/>
      <c r="H161" s="227" t="s">
        <v>21</v>
      </c>
      <c r="I161" s="229"/>
      <c r="J161" s="226"/>
      <c r="K161" s="226"/>
      <c r="L161" s="230"/>
      <c r="M161" s="231"/>
      <c r="N161" s="232"/>
      <c r="O161" s="232"/>
      <c r="P161" s="232"/>
      <c r="Q161" s="232"/>
      <c r="R161" s="232"/>
      <c r="S161" s="232"/>
      <c r="T161" s="233"/>
      <c r="AT161" s="234" t="s">
        <v>180</v>
      </c>
      <c r="AU161" s="234" t="s">
        <v>83</v>
      </c>
      <c r="AV161" s="15" t="s">
        <v>81</v>
      </c>
      <c r="AW161" s="15" t="s">
        <v>34</v>
      </c>
      <c r="AX161" s="15" t="s">
        <v>73</v>
      </c>
      <c r="AY161" s="234" t="s">
        <v>172</v>
      </c>
    </row>
    <row r="162" spans="1:65" s="13" customFormat="1">
      <c r="B162" s="202"/>
      <c r="C162" s="203"/>
      <c r="D162" s="204" t="s">
        <v>180</v>
      </c>
      <c r="E162" s="205" t="s">
        <v>21</v>
      </c>
      <c r="F162" s="206" t="s">
        <v>406</v>
      </c>
      <c r="G162" s="203"/>
      <c r="H162" s="207">
        <v>191.07</v>
      </c>
      <c r="I162" s="208"/>
      <c r="J162" s="203"/>
      <c r="K162" s="203"/>
      <c r="L162" s="209"/>
      <c r="M162" s="210"/>
      <c r="N162" s="211"/>
      <c r="O162" s="211"/>
      <c r="P162" s="211"/>
      <c r="Q162" s="211"/>
      <c r="R162" s="211"/>
      <c r="S162" s="211"/>
      <c r="T162" s="212"/>
      <c r="AT162" s="213" t="s">
        <v>180</v>
      </c>
      <c r="AU162" s="213" t="s">
        <v>83</v>
      </c>
      <c r="AV162" s="13" t="s">
        <v>83</v>
      </c>
      <c r="AW162" s="13" t="s">
        <v>34</v>
      </c>
      <c r="AX162" s="13" t="s">
        <v>73</v>
      </c>
      <c r="AY162" s="213" t="s">
        <v>172</v>
      </c>
    </row>
    <row r="163" spans="1:65" s="14" customFormat="1">
      <c r="B163" s="214"/>
      <c r="C163" s="215"/>
      <c r="D163" s="204" t="s">
        <v>180</v>
      </c>
      <c r="E163" s="216" t="s">
        <v>21</v>
      </c>
      <c r="F163" s="217" t="s">
        <v>182</v>
      </c>
      <c r="G163" s="215"/>
      <c r="H163" s="218">
        <v>191.07</v>
      </c>
      <c r="I163" s="219"/>
      <c r="J163" s="215"/>
      <c r="K163" s="215"/>
      <c r="L163" s="220"/>
      <c r="M163" s="221"/>
      <c r="N163" s="222"/>
      <c r="O163" s="222"/>
      <c r="P163" s="222"/>
      <c r="Q163" s="222"/>
      <c r="R163" s="222"/>
      <c r="S163" s="222"/>
      <c r="T163" s="223"/>
      <c r="AT163" s="224" t="s">
        <v>180</v>
      </c>
      <c r="AU163" s="224" t="s">
        <v>83</v>
      </c>
      <c r="AV163" s="14" t="s">
        <v>178</v>
      </c>
      <c r="AW163" s="14" t="s">
        <v>34</v>
      </c>
      <c r="AX163" s="14" t="s">
        <v>81</v>
      </c>
      <c r="AY163" s="224" t="s">
        <v>172</v>
      </c>
    </row>
    <row r="164" spans="1:65" s="2" customFormat="1" ht="16.5" customHeight="1">
      <c r="A164" s="35"/>
      <c r="B164" s="36"/>
      <c r="C164" s="189" t="s">
        <v>288</v>
      </c>
      <c r="D164" s="189" t="s">
        <v>174</v>
      </c>
      <c r="E164" s="190" t="s">
        <v>412</v>
      </c>
      <c r="F164" s="191" t="s">
        <v>413</v>
      </c>
      <c r="G164" s="192" t="s">
        <v>115</v>
      </c>
      <c r="H164" s="193">
        <v>191.07</v>
      </c>
      <c r="I164" s="194"/>
      <c r="J164" s="195">
        <f>ROUND(I164*H164,2)</f>
        <v>0</v>
      </c>
      <c r="K164" s="191" t="s">
        <v>177</v>
      </c>
      <c r="L164" s="40"/>
      <c r="M164" s="196" t="s">
        <v>21</v>
      </c>
      <c r="N164" s="197" t="s">
        <v>44</v>
      </c>
      <c r="O164" s="65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178</v>
      </c>
      <c r="AT164" s="200" t="s">
        <v>174</v>
      </c>
      <c r="AU164" s="200" t="s">
        <v>83</v>
      </c>
      <c r="AY164" s="18" t="s">
        <v>172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81</v>
      </c>
      <c r="BK164" s="201">
        <f>ROUND(I164*H164,2)</f>
        <v>0</v>
      </c>
      <c r="BL164" s="18" t="s">
        <v>178</v>
      </c>
      <c r="BM164" s="200" t="s">
        <v>414</v>
      </c>
    </row>
    <row r="165" spans="1:65" s="13" customFormat="1">
      <c r="B165" s="202"/>
      <c r="C165" s="203"/>
      <c r="D165" s="204" t="s">
        <v>180</v>
      </c>
      <c r="E165" s="205" t="s">
        <v>21</v>
      </c>
      <c r="F165" s="206" t="s">
        <v>134</v>
      </c>
      <c r="G165" s="203"/>
      <c r="H165" s="207">
        <v>191.07</v>
      </c>
      <c r="I165" s="208"/>
      <c r="J165" s="203"/>
      <c r="K165" s="203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180</v>
      </c>
      <c r="AU165" s="213" t="s">
        <v>83</v>
      </c>
      <c r="AV165" s="13" t="s">
        <v>83</v>
      </c>
      <c r="AW165" s="13" t="s">
        <v>34</v>
      </c>
      <c r="AX165" s="13" t="s">
        <v>73</v>
      </c>
      <c r="AY165" s="213" t="s">
        <v>172</v>
      </c>
    </row>
    <row r="166" spans="1:65" s="14" customFormat="1">
      <c r="B166" s="214"/>
      <c r="C166" s="215"/>
      <c r="D166" s="204" t="s">
        <v>180</v>
      </c>
      <c r="E166" s="216" t="s">
        <v>21</v>
      </c>
      <c r="F166" s="217" t="s">
        <v>182</v>
      </c>
      <c r="G166" s="215"/>
      <c r="H166" s="218">
        <v>191.07</v>
      </c>
      <c r="I166" s="219"/>
      <c r="J166" s="215"/>
      <c r="K166" s="215"/>
      <c r="L166" s="220"/>
      <c r="M166" s="221"/>
      <c r="N166" s="222"/>
      <c r="O166" s="222"/>
      <c r="P166" s="222"/>
      <c r="Q166" s="222"/>
      <c r="R166" s="222"/>
      <c r="S166" s="222"/>
      <c r="T166" s="223"/>
      <c r="AT166" s="224" t="s">
        <v>180</v>
      </c>
      <c r="AU166" s="224" t="s">
        <v>83</v>
      </c>
      <c r="AV166" s="14" t="s">
        <v>178</v>
      </c>
      <c r="AW166" s="14" t="s">
        <v>34</v>
      </c>
      <c r="AX166" s="14" t="s">
        <v>81</v>
      </c>
      <c r="AY166" s="224" t="s">
        <v>172</v>
      </c>
    </row>
    <row r="167" spans="1:65" s="2" customFormat="1" ht="16.5" customHeight="1">
      <c r="A167" s="35"/>
      <c r="B167" s="36"/>
      <c r="C167" s="235" t="s">
        <v>292</v>
      </c>
      <c r="D167" s="235" t="s">
        <v>416</v>
      </c>
      <c r="E167" s="236" t="s">
        <v>417</v>
      </c>
      <c r="F167" s="237" t="s">
        <v>418</v>
      </c>
      <c r="G167" s="238" t="s">
        <v>419</v>
      </c>
      <c r="H167" s="239">
        <v>297.02199999999999</v>
      </c>
      <c r="I167" s="240"/>
      <c r="J167" s="241">
        <f>ROUND(I167*H167,2)</f>
        <v>0</v>
      </c>
      <c r="K167" s="237" t="s">
        <v>177</v>
      </c>
      <c r="L167" s="242"/>
      <c r="M167" s="243" t="s">
        <v>21</v>
      </c>
      <c r="N167" s="244" t="s">
        <v>44</v>
      </c>
      <c r="O167" s="65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214</v>
      </c>
      <c r="AT167" s="200" t="s">
        <v>416</v>
      </c>
      <c r="AU167" s="200" t="s">
        <v>83</v>
      </c>
      <c r="AY167" s="18" t="s">
        <v>172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18" t="s">
        <v>81</v>
      </c>
      <c r="BK167" s="201">
        <f>ROUND(I167*H167,2)</f>
        <v>0</v>
      </c>
      <c r="BL167" s="18" t="s">
        <v>178</v>
      </c>
      <c r="BM167" s="200" t="s">
        <v>420</v>
      </c>
    </row>
    <row r="168" spans="1:65" s="13" customFormat="1">
      <c r="B168" s="202"/>
      <c r="C168" s="203"/>
      <c r="D168" s="204" t="s">
        <v>180</v>
      </c>
      <c r="E168" s="205" t="s">
        <v>21</v>
      </c>
      <c r="F168" s="206" t="s">
        <v>421</v>
      </c>
      <c r="G168" s="203"/>
      <c r="H168" s="207">
        <v>297.02199999999999</v>
      </c>
      <c r="I168" s="208"/>
      <c r="J168" s="203"/>
      <c r="K168" s="203"/>
      <c r="L168" s="209"/>
      <c r="M168" s="210"/>
      <c r="N168" s="211"/>
      <c r="O168" s="211"/>
      <c r="P168" s="211"/>
      <c r="Q168" s="211"/>
      <c r="R168" s="211"/>
      <c r="S168" s="211"/>
      <c r="T168" s="212"/>
      <c r="AT168" s="213" t="s">
        <v>180</v>
      </c>
      <c r="AU168" s="213" t="s">
        <v>83</v>
      </c>
      <c r="AV168" s="13" t="s">
        <v>83</v>
      </c>
      <c r="AW168" s="13" t="s">
        <v>34</v>
      </c>
      <c r="AX168" s="13" t="s">
        <v>73</v>
      </c>
      <c r="AY168" s="213" t="s">
        <v>172</v>
      </c>
    </row>
    <row r="169" spans="1:65" s="14" customFormat="1">
      <c r="B169" s="214"/>
      <c r="C169" s="215"/>
      <c r="D169" s="204" t="s">
        <v>180</v>
      </c>
      <c r="E169" s="216" t="s">
        <v>21</v>
      </c>
      <c r="F169" s="217" t="s">
        <v>182</v>
      </c>
      <c r="G169" s="215"/>
      <c r="H169" s="218">
        <v>297.02199999999999</v>
      </c>
      <c r="I169" s="219"/>
      <c r="J169" s="215"/>
      <c r="K169" s="215"/>
      <c r="L169" s="220"/>
      <c r="M169" s="221"/>
      <c r="N169" s="222"/>
      <c r="O169" s="222"/>
      <c r="P169" s="222"/>
      <c r="Q169" s="222"/>
      <c r="R169" s="222"/>
      <c r="S169" s="222"/>
      <c r="T169" s="223"/>
      <c r="AT169" s="224" t="s">
        <v>180</v>
      </c>
      <c r="AU169" s="224" t="s">
        <v>83</v>
      </c>
      <c r="AV169" s="14" t="s">
        <v>178</v>
      </c>
      <c r="AW169" s="14" t="s">
        <v>34</v>
      </c>
      <c r="AX169" s="14" t="s">
        <v>81</v>
      </c>
      <c r="AY169" s="224" t="s">
        <v>172</v>
      </c>
    </row>
    <row r="170" spans="1:65" s="2" customFormat="1" ht="24" customHeight="1">
      <c r="A170" s="35"/>
      <c r="B170" s="36"/>
      <c r="C170" s="189" t="s">
        <v>324</v>
      </c>
      <c r="D170" s="189" t="s">
        <v>174</v>
      </c>
      <c r="E170" s="190" t="s">
        <v>423</v>
      </c>
      <c r="F170" s="191" t="s">
        <v>424</v>
      </c>
      <c r="G170" s="192" t="s">
        <v>115</v>
      </c>
      <c r="H170" s="193">
        <v>121.59699999999999</v>
      </c>
      <c r="I170" s="194"/>
      <c r="J170" s="195">
        <f>ROUND(I170*H170,2)</f>
        <v>0</v>
      </c>
      <c r="K170" s="191" t="s">
        <v>177</v>
      </c>
      <c r="L170" s="40"/>
      <c r="M170" s="196" t="s">
        <v>21</v>
      </c>
      <c r="N170" s="197" t="s">
        <v>44</v>
      </c>
      <c r="O170" s="65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178</v>
      </c>
      <c r="AT170" s="200" t="s">
        <v>174</v>
      </c>
      <c r="AU170" s="200" t="s">
        <v>83</v>
      </c>
      <c r="AY170" s="18" t="s">
        <v>172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8" t="s">
        <v>81</v>
      </c>
      <c r="BK170" s="201">
        <f>ROUND(I170*H170,2)</f>
        <v>0</v>
      </c>
      <c r="BL170" s="18" t="s">
        <v>178</v>
      </c>
      <c r="BM170" s="200" t="s">
        <v>425</v>
      </c>
    </row>
    <row r="171" spans="1:65" s="13" customFormat="1">
      <c r="B171" s="202"/>
      <c r="C171" s="203"/>
      <c r="D171" s="204" t="s">
        <v>180</v>
      </c>
      <c r="E171" s="205" t="s">
        <v>21</v>
      </c>
      <c r="F171" s="206" t="s">
        <v>965</v>
      </c>
      <c r="G171" s="203"/>
      <c r="H171" s="207">
        <v>121.59699999999999</v>
      </c>
      <c r="I171" s="208"/>
      <c r="J171" s="203"/>
      <c r="K171" s="203"/>
      <c r="L171" s="209"/>
      <c r="M171" s="210"/>
      <c r="N171" s="211"/>
      <c r="O171" s="211"/>
      <c r="P171" s="211"/>
      <c r="Q171" s="211"/>
      <c r="R171" s="211"/>
      <c r="S171" s="211"/>
      <c r="T171" s="212"/>
      <c r="AT171" s="213" t="s">
        <v>180</v>
      </c>
      <c r="AU171" s="213" t="s">
        <v>83</v>
      </c>
      <c r="AV171" s="13" t="s">
        <v>83</v>
      </c>
      <c r="AW171" s="13" t="s">
        <v>34</v>
      </c>
      <c r="AX171" s="13" t="s">
        <v>73</v>
      </c>
      <c r="AY171" s="213" t="s">
        <v>172</v>
      </c>
    </row>
    <row r="172" spans="1:65" s="14" customFormat="1">
      <c r="B172" s="214"/>
      <c r="C172" s="215"/>
      <c r="D172" s="204" t="s">
        <v>180</v>
      </c>
      <c r="E172" s="216" t="s">
        <v>137</v>
      </c>
      <c r="F172" s="217" t="s">
        <v>182</v>
      </c>
      <c r="G172" s="215"/>
      <c r="H172" s="218">
        <v>121.59699999999999</v>
      </c>
      <c r="I172" s="219"/>
      <c r="J172" s="215"/>
      <c r="K172" s="215"/>
      <c r="L172" s="220"/>
      <c r="M172" s="221"/>
      <c r="N172" s="222"/>
      <c r="O172" s="222"/>
      <c r="P172" s="222"/>
      <c r="Q172" s="222"/>
      <c r="R172" s="222"/>
      <c r="S172" s="222"/>
      <c r="T172" s="223"/>
      <c r="AT172" s="224" t="s">
        <v>180</v>
      </c>
      <c r="AU172" s="224" t="s">
        <v>83</v>
      </c>
      <c r="AV172" s="14" t="s">
        <v>178</v>
      </c>
      <c r="AW172" s="14" t="s">
        <v>34</v>
      </c>
      <c r="AX172" s="14" t="s">
        <v>81</v>
      </c>
      <c r="AY172" s="224" t="s">
        <v>172</v>
      </c>
    </row>
    <row r="173" spans="1:65" s="2" customFormat="1" ht="16.5" customHeight="1">
      <c r="A173" s="35"/>
      <c r="B173" s="36"/>
      <c r="C173" s="235" t="s">
        <v>329</v>
      </c>
      <c r="D173" s="235" t="s">
        <v>416</v>
      </c>
      <c r="E173" s="236" t="s">
        <v>428</v>
      </c>
      <c r="F173" s="237" t="s">
        <v>429</v>
      </c>
      <c r="G173" s="238" t="s">
        <v>419</v>
      </c>
      <c r="H173" s="239">
        <v>142.268</v>
      </c>
      <c r="I173" s="240"/>
      <c r="J173" s="241">
        <f>ROUND(I173*H173,2)</f>
        <v>0</v>
      </c>
      <c r="K173" s="237" t="s">
        <v>177</v>
      </c>
      <c r="L173" s="242"/>
      <c r="M173" s="243" t="s">
        <v>21</v>
      </c>
      <c r="N173" s="244" t="s">
        <v>44</v>
      </c>
      <c r="O173" s="65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214</v>
      </c>
      <c r="AT173" s="200" t="s">
        <v>416</v>
      </c>
      <c r="AU173" s="200" t="s">
        <v>83</v>
      </c>
      <c r="AY173" s="18" t="s">
        <v>172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81</v>
      </c>
      <c r="BK173" s="201">
        <f>ROUND(I173*H173,2)</f>
        <v>0</v>
      </c>
      <c r="BL173" s="18" t="s">
        <v>178</v>
      </c>
      <c r="BM173" s="200" t="s">
        <v>430</v>
      </c>
    </row>
    <row r="174" spans="1:65" s="15" customFormat="1">
      <c r="B174" s="225"/>
      <c r="C174" s="226"/>
      <c r="D174" s="204" t="s">
        <v>180</v>
      </c>
      <c r="E174" s="227" t="s">
        <v>21</v>
      </c>
      <c r="F174" s="228" t="s">
        <v>276</v>
      </c>
      <c r="G174" s="226"/>
      <c r="H174" s="227" t="s">
        <v>21</v>
      </c>
      <c r="I174" s="229"/>
      <c r="J174" s="226"/>
      <c r="K174" s="226"/>
      <c r="L174" s="230"/>
      <c r="M174" s="231"/>
      <c r="N174" s="232"/>
      <c r="O174" s="232"/>
      <c r="P174" s="232"/>
      <c r="Q174" s="232"/>
      <c r="R174" s="232"/>
      <c r="S174" s="232"/>
      <c r="T174" s="233"/>
      <c r="AT174" s="234" t="s">
        <v>180</v>
      </c>
      <c r="AU174" s="234" t="s">
        <v>83</v>
      </c>
      <c r="AV174" s="15" t="s">
        <v>81</v>
      </c>
      <c r="AW174" s="15" t="s">
        <v>34</v>
      </c>
      <c r="AX174" s="15" t="s">
        <v>73</v>
      </c>
      <c r="AY174" s="234" t="s">
        <v>172</v>
      </c>
    </row>
    <row r="175" spans="1:65" s="15" customFormat="1">
      <c r="B175" s="225"/>
      <c r="C175" s="226"/>
      <c r="D175" s="204" t="s">
        <v>180</v>
      </c>
      <c r="E175" s="227" t="s">
        <v>21</v>
      </c>
      <c r="F175" s="228" t="s">
        <v>431</v>
      </c>
      <c r="G175" s="226"/>
      <c r="H175" s="227" t="s">
        <v>21</v>
      </c>
      <c r="I175" s="229"/>
      <c r="J175" s="226"/>
      <c r="K175" s="226"/>
      <c r="L175" s="230"/>
      <c r="M175" s="231"/>
      <c r="N175" s="232"/>
      <c r="O175" s="232"/>
      <c r="P175" s="232"/>
      <c r="Q175" s="232"/>
      <c r="R175" s="232"/>
      <c r="S175" s="232"/>
      <c r="T175" s="233"/>
      <c r="AT175" s="234" t="s">
        <v>180</v>
      </c>
      <c r="AU175" s="234" t="s">
        <v>83</v>
      </c>
      <c r="AV175" s="15" t="s">
        <v>81</v>
      </c>
      <c r="AW175" s="15" t="s">
        <v>34</v>
      </c>
      <c r="AX175" s="15" t="s">
        <v>73</v>
      </c>
      <c r="AY175" s="234" t="s">
        <v>172</v>
      </c>
    </row>
    <row r="176" spans="1:65" s="13" customFormat="1">
      <c r="B176" s="202"/>
      <c r="C176" s="203"/>
      <c r="D176" s="204" t="s">
        <v>180</v>
      </c>
      <c r="E176" s="205" t="s">
        <v>21</v>
      </c>
      <c r="F176" s="206" t="s">
        <v>1080</v>
      </c>
      <c r="G176" s="203"/>
      <c r="H176" s="207">
        <v>42.558999999999997</v>
      </c>
      <c r="I176" s="208"/>
      <c r="J176" s="203"/>
      <c r="K176" s="203"/>
      <c r="L176" s="209"/>
      <c r="M176" s="210"/>
      <c r="N176" s="211"/>
      <c r="O176" s="211"/>
      <c r="P176" s="211"/>
      <c r="Q176" s="211"/>
      <c r="R176" s="211"/>
      <c r="S176" s="211"/>
      <c r="T176" s="212"/>
      <c r="AT176" s="213" t="s">
        <v>180</v>
      </c>
      <c r="AU176" s="213" t="s">
        <v>83</v>
      </c>
      <c r="AV176" s="13" t="s">
        <v>83</v>
      </c>
      <c r="AW176" s="13" t="s">
        <v>34</v>
      </c>
      <c r="AX176" s="13" t="s">
        <v>73</v>
      </c>
      <c r="AY176" s="213" t="s">
        <v>172</v>
      </c>
    </row>
    <row r="177" spans="1:65" s="15" customFormat="1">
      <c r="B177" s="225"/>
      <c r="C177" s="226"/>
      <c r="D177" s="204" t="s">
        <v>180</v>
      </c>
      <c r="E177" s="227" t="s">
        <v>21</v>
      </c>
      <c r="F177" s="228" t="s">
        <v>432</v>
      </c>
      <c r="G177" s="226"/>
      <c r="H177" s="227" t="s">
        <v>21</v>
      </c>
      <c r="I177" s="229"/>
      <c r="J177" s="226"/>
      <c r="K177" s="226"/>
      <c r="L177" s="230"/>
      <c r="M177" s="231"/>
      <c r="N177" s="232"/>
      <c r="O177" s="232"/>
      <c r="P177" s="232"/>
      <c r="Q177" s="232"/>
      <c r="R177" s="232"/>
      <c r="S177" s="232"/>
      <c r="T177" s="233"/>
      <c r="AT177" s="234" t="s">
        <v>180</v>
      </c>
      <c r="AU177" s="234" t="s">
        <v>83</v>
      </c>
      <c r="AV177" s="15" t="s">
        <v>81</v>
      </c>
      <c r="AW177" s="15" t="s">
        <v>34</v>
      </c>
      <c r="AX177" s="15" t="s">
        <v>73</v>
      </c>
      <c r="AY177" s="234" t="s">
        <v>172</v>
      </c>
    </row>
    <row r="178" spans="1:65" s="13" customFormat="1">
      <c r="B178" s="202"/>
      <c r="C178" s="203"/>
      <c r="D178" s="204" t="s">
        <v>180</v>
      </c>
      <c r="E178" s="205" t="s">
        <v>21</v>
      </c>
      <c r="F178" s="206" t="s">
        <v>1083</v>
      </c>
      <c r="G178" s="203"/>
      <c r="H178" s="207">
        <v>36.478999999999999</v>
      </c>
      <c r="I178" s="208"/>
      <c r="J178" s="203"/>
      <c r="K178" s="203"/>
      <c r="L178" s="209"/>
      <c r="M178" s="210"/>
      <c r="N178" s="211"/>
      <c r="O178" s="211"/>
      <c r="P178" s="211"/>
      <c r="Q178" s="211"/>
      <c r="R178" s="211"/>
      <c r="S178" s="211"/>
      <c r="T178" s="212"/>
      <c r="AT178" s="213" t="s">
        <v>180</v>
      </c>
      <c r="AU178" s="213" t="s">
        <v>83</v>
      </c>
      <c r="AV178" s="13" t="s">
        <v>83</v>
      </c>
      <c r="AW178" s="13" t="s">
        <v>34</v>
      </c>
      <c r="AX178" s="13" t="s">
        <v>73</v>
      </c>
      <c r="AY178" s="213" t="s">
        <v>172</v>
      </c>
    </row>
    <row r="179" spans="1:65" s="14" customFormat="1">
      <c r="B179" s="214"/>
      <c r="C179" s="215"/>
      <c r="D179" s="204" t="s">
        <v>180</v>
      </c>
      <c r="E179" s="216" t="s">
        <v>139</v>
      </c>
      <c r="F179" s="217" t="s">
        <v>182</v>
      </c>
      <c r="G179" s="215"/>
      <c r="H179" s="218">
        <v>79.037999999999997</v>
      </c>
      <c r="I179" s="219"/>
      <c r="J179" s="215"/>
      <c r="K179" s="215"/>
      <c r="L179" s="220"/>
      <c r="M179" s="221"/>
      <c r="N179" s="222"/>
      <c r="O179" s="222"/>
      <c r="P179" s="222"/>
      <c r="Q179" s="222"/>
      <c r="R179" s="222"/>
      <c r="S179" s="222"/>
      <c r="T179" s="223"/>
      <c r="AT179" s="224" t="s">
        <v>180</v>
      </c>
      <c r="AU179" s="224" t="s">
        <v>83</v>
      </c>
      <c r="AV179" s="14" t="s">
        <v>178</v>
      </c>
      <c r="AW179" s="14" t="s">
        <v>34</v>
      </c>
      <c r="AX179" s="14" t="s">
        <v>73</v>
      </c>
      <c r="AY179" s="224" t="s">
        <v>172</v>
      </c>
    </row>
    <row r="180" spans="1:65" s="13" customFormat="1">
      <c r="B180" s="202"/>
      <c r="C180" s="203"/>
      <c r="D180" s="204" t="s">
        <v>180</v>
      </c>
      <c r="E180" s="205" t="s">
        <v>21</v>
      </c>
      <c r="F180" s="206" t="s">
        <v>434</v>
      </c>
      <c r="G180" s="203"/>
      <c r="H180" s="207">
        <v>142.268</v>
      </c>
      <c r="I180" s="208"/>
      <c r="J180" s="203"/>
      <c r="K180" s="203"/>
      <c r="L180" s="209"/>
      <c r="M180" s="210"/>
      <c r="N180" s="211"/>
      <c r="O180" s="211"/>
      <c r="P180" s="211"/>
      <c r="Q180" s="211"/>
      <c r="R180" s="211"/>
      <c r="S180" s="211"/>
      <c r="T180" s="212"/>
      <c r="AT180" s="213" t="s">
        <v>180</v>
      </c>
      <c r="AU180" s="213" t="s">
        <v>83</v>
      </c>
      <c r="AV180" s="13" t="s">
        <v>83</v>
      </c>
      <c r="AW180" s="13" t="s">
        <v>34</v>
      </c>
      <c r="AX180" s="13" t="s">
        <v>81</v>
      </c>
      <c r="AY180" s="213" t="s">
        <v>172</v>
      </c>
    </row>
    <row r="181" spans="1:65" s="2" customFormat="1" ht="16.5" customHeight="1">
      <c r="A181" s="35"/>
      <c r="B181" s="36"/>
      <c r="C181" s="189" t="s">
        <v>333</v>
      </c>
      <c r="D181" s="189" t="s">
        <v>174</v>
      </c>
      <c r="E181" s="190" t="s">
        <v>436</v>
      </c>
      <c r="F181" s="191" t="s">
        <v>437</v>
      </c>
      <c r="G181" s="192" t="s">
        <v>115</v>
      </c>
      <c r="H181" s="193">
        <v>42.558999999999997</v>
      </c>
      <c r="I181" s="194"/>
      <c r="J181" s="195">
        <f>ROUND(I181*H181,2)</f>
        <v>0</v>
      </c>
      <c r="K181" s="191" t="s">
        <v>21</v>
      </c>
      <c r="L181" s="40"/>
      <c r="M181" s="196" t="s">
        <v>21</v>
      </c>
      <c r="N181" s="197" t="s">
        <v>44</v>
      </c>
      <c r="O181" s="65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178</v>
      </c>
      <c r="AT181" s="200" t="s">
        <v>174</v>
      </c>
      <c r="AU181" s="200" t="s">
        <v>83</v>
      </c>
      <c r="AY181" s="18" t="s">
        <v>172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81</v>
      </c>
      <c r="BK181" s="201">
        <f>ROUND(I181*H181,2)</f>
        <v>0</v>
      </c>
      <c r="BL181" s="18" t="s">
        <v>178</v>
      </c>
      <c r="BM181" s="200" t="s">
        <v>438</v>
      </c>
    </row>
    <row r="182" spans="1:65" s="15" customFormat="1">
      <c r="B182" s="225"/>
      <c r="C182" s="226"/>
      <c r="D182" s="204" t="s">
        <v>180</v>
      </c>
      <c r="E182" s="227" t="s">
        <v>21</v>
      </c>
      <c r="F182" s="228" t="s">
        <v>276</v>
      </c>
      <c r="G182" s="226"/>
      <c r="H182" s="227" t="s">
        <v>21</v>
      </c>
      <c r="I182" s="229"/>
      <c r="J182" s="226"/>
      <c r="K182" s="226"/>
      <c r="L182" s="230"/>
      <c r="M182" s="231"/>
      <c r="N182" s="232"/>
      <c r="O182" s="232"/>
      <c r="P182" s="232"/>
      <c r="Q182" s="232"/>
      <c r="R182" s="232"/>
      <c r="S182" s="232"/>
      <c r="T182" s="233"/>
      <c r="AT182" s="234" t="s">
        <v>180</v>
      </c>
      <c r="AU182" s="234" t="s">
        <v>83</v>
      </c>
      <c r="AV182" s="15" t="s">
        <v>81</v>
      </c>
      <c r="AW182" s="15" t="s">
        <v>34</v>
      </c>
      <c r="AX182" s="15" t="s">
        <v>73</v>
      </c>
      <c r="AY182" s="234" t="s">
        <v>172</v>
      </c>
    </row>
    <row r="183" spans="1:65" s="15" customFormat="1">
      <c r="B183" s="225"/>
      <c r="C183" s="226"/>
      <c r="D183" s="204" t="s">
        <v>180</v>
      </c>
      <c r="E183" s="227" t="s">
        <v>21</v>
      </c>
      <c r="F183" s="228" t="s">
        <v>439</v>
      </c>
      <c r="G183" s="226"/>
      <c r="H183" s="227" t="s">
        <v>21</v>
      </c>
      <c r="I183" s="229"/>
      <c r="J183" s="226"/>
      <c r="K183" s="226"/>
      <c r="L183" s="230"/>
      <c r="M183" s="231"/>
      <c r="N183" s="232"/>
      <c r="O183" s="232"/>
      <c r="P183" s="232"/>
      <c r="Q183" s="232"/>
      <c r="R183" s="232"/>
      <c r="S183" s="232"/>
      <c r="T183" s="233"/>
      <c r="AT183" s="234" t="s">
        <v>180</v>
      </c>
      <c r="AU183" s="234" t="s">
        <v>83</v>
      </c>
      <c r="AV183" s="15" t="s">
        <v>81</v>
      </c>
      <c r="AW183" s="15" t="s">
        <v>34</v>
      </c>
      <c r="AX183" s="15" t="s">
        <v>73</v>
      </c>
      <c r="AY183" s="234" t="s">
        <v>172</v>
      </c>
    </row>
    <row r="184" spans="1:65" s="13" customFormat="1">
      <c r="B184" s="202"/>
      <c r="C184" s="203"/>
      <c r="D184" s="204" t="s">
        <v>180</v>
      </c>
      <c r="E184" s="205" t="s">
        <v>21</v>
      </c>
      <c r="F184" s="206" t="s">
        <v>1080</v>
      </c>
      <c r="G184" s="203"/>
      <c r="H184" s="207">
        <v>42.558999999999997</v>
      </c>
      <c r="I184" s="208"/>
      <c r="J184" s="203"/>
      <c r="K184" s="203"/>
      <c r="L184" s="209"/>
      <c r="M184" s="210"/>
      <c r="N184" s="211"/>
      <c r="O184" s="211"/>
      <c r="P184" s="211"/>
      <c r="Q184" s="211"/>
      <c r="R184" s="211"/>
      <c r="S184" s="211"/>
      <c r="T184" s="212"/>
      <c r="AT184" s="213" t="s">
        <v>180</v>
      </c>
      <c r="AU184" s="213" t="s">
        <v>83</v>
      </c>
      <c r="AV184" s="13" t="s">
        <v>83</v>
      </c>
      <c r="AW184" s="13" t="s">
        <v>34</v>
      </c>
      <c r="AX184" s="13" t="s">
        <v>73</v>
      </c>
      <c r="AY184" s="213" t="s">
        <v>172</v>
      </c>
    </row>
    <row r="185" spans="1:65" s="14" customFormat="1">
      <c r="B185" s="214"/>
      <c r="C185" s="215"/>
      <c r="D185" s="204" t="s">
        <v>180</v>
      </c>
      <c r="E185" s="216" t="s">
        <v>21</v>
      </c>
      <c r="F185" s="217" t="s">
        <v>182</v>
      </c>
      <c r="G185" s="215"/>
      <c r="H185" s="218">
        <v>42.558999999999997</v>
      </c>
      <c r="I185" s="219"/>
      <c r="J185" s="215"/>
      <c r="K185" s="215"/>
      <c r="L185" s="220"/>
      <c r="M185" s="221"/>
      <c r="N185" s="222"/>
      <c r="O185" s="222"/>
      <c r="P185" s="222"/>
      <c r="Q185" s="222"/>
      <c r="R185" s="222"/>
      <c r="S185" s="222"/>
      <c r="T185" s="223"/>
      <c r="AT185" s="224" t="s">
        <v>180</v>
      </c>
      <c r="AU185" s="224" t="s">
        <v>83</v>
      </c>
      <c r="AV185" s="14" t="s">
        <v>178</v>
      </c>
      <c r="AW185" s="14" t="s">
        <v>34</v>
      </c>
      <c r="AX185" s="14" t="s">
        <v>81</v>
      </c>
      <c r="AY185" s="224" t="s">
        <v>172</v>
      </c>
    </row>
    <row r="186" spans="1:65" s="2" customFormat="1" ht="24" customHeight="1">
      <c r="A186" s="35"/>
      <c r="B186" s="36"/>
      <c r="C186" s="189" t="s">
        <v>337</v>
      </c>
      <c r="D186" s="189" t="s">
        <v>174</v>
      </c>
      <c r="E186" s="190" t="s">
        <v>441</v>
      </c>
      <c r="F186" s="191" t="s">
        <v>442</v>
      </c>
      <c r="G186" s="192" t="s">
        <v>115</v>
      </c>
      <c r="H186" s="193">
        <v>49.097999999999999</v>
      </c>
      <c r="I186" s="194"/>
      <c r="J186" s="195">
        <f>ROUND(I186*H186,2)</f>
        <v>0</v>
      </c>
      <c r="K186" s="191" t="s">
        <v>177</v>
      </c>
      <c r="L186" s="40"/>
      <c r="M186" s="196" t="s">
        <v>21</v>
      </c>
      <c r="N186" s="197" t="s">
        <v>44</v>
      </c>
      <c r="O186" s="65"/>
      <c r="P186" s="198">
        <f>O186*H186</f>
        <v>0</v>
      </c>
      <c r="Q186" s="198">
        <v>0</v>
      </c>
      <c r="R186" s="198">
        <f>Q186*H186</f>
        <v>0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178</v>
      </c>
      <c r="AT186" s="200" t="s">
        <v>174</v>
      </c>
      <c r="AU186" s="200" t="s">
        <v>83</v>
      </c>
      <c r="AY186" s="18" t="s">
        <v>172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81</v>
      </c>
      <c r="BK186" s="201">
        <f>ROUND(I186*H186,2)</f>
        <v>0</v>
      </c>
      <c r="BL186" s="18" t="s">
        <v>178</v>
      </c>
      <c r="BM186" s="200" t="s">
        <v>443</v>
      </c>
    </row>
    <row r="187" spans="1:65" s="15" customFormat="1">
      <c r="B187" s="225"/>
      <c r="C187" s="226"/>
      <c r="D187" s="204" t="s">
        <v>180</v>
      </c>
      <c r="E187" s="227" t="s">
        <v>21</v>
      </c>
      <c r="F187" s="228" t="s">
        <v>444</v>
      </c>
      <c r="G187" s="226"/>
      <c r="H187" s="227" t="s">
        <v>21</v>
      </c>
      <c r="I187" s="229"/>
      <c r="J187" s="226"/>
      <c r="K187" s="226"/>
      <c r="L187" s="230"/>
      <c r="M187" s="231"/>
      <c r="N187" s="232"/>
      <c r="O187" s="232"/>
      <c r="P187" s="232"/>
      <c r="Q187" s="232"/>
      <c r="R187" s="232"/>
      <c r="S187" s="232"/>
      <c r="T187" s="233"/>
      <c r="AT187" s="234" t="s">
        <v>180</v>
      </c>
      <c r="AU187" s="234" t="s">
        <v>83</v>
      </c>
      <c r="AV187" s="15" t="s">
        <v>81</v>
      </c>
      <c r="AW187" s="15" t="s">
        <v>34</v>
      </c>
      <c r="AX187" s="15" t="s">
        <v>73</v>
      </c>
      <c r="AY187" s="234" t="s">
        <v>172</v>
      </c>
    </row>
    <row r="188" spans="1:65" s="15" customFormat="1">
      <c r="B188" s="225"/>
      <c r="C188" s="226"/>
      <c r="D188" s="204" t="s">
        <v>180</v>
      </c>
      <c r="E188" s="227" t="s">
        <v>21</v>
      </c>
      <c r="F188" s="228" t="s">
        <v>297</v>
      </c>
      <c r="G188" s="226"/>
      <c r="H188" s="227" t="s">
        <v>21</v>
      </c>
      <c r="I188" s="229"/>
      <c r="J188" s="226"/>
      <c r="K188" s="226"/>
      <c r="L188" s="230"/>
      <c r="M188" s="231"/>
      <c r="N188" s="232"/>
      <c r="O188" s="232"/>
      <c r="P188" s="232"/>
      <c r="Q188" s="232"/>
      <c r="R188" s="232"/>
      <c r="S188" s="232"/>
      <c r="T188" s="233"/>
      <c r="AT188" s="234" t="s">
        <v>180</v>
      </c>
      <c r="AU188" s="234" t="s">
        <v>83</v>
      </c>
      <c r="AV188" s="15" t="s">
        <v>81</v>
      </c>
      <c r="AW188" s="15" t="s">
        <v>34</v>
      </c>
      <c r="AX188" s="15" t="s">
        <v>73</v>
      </c>
      <c r="AY188" s="234" t="s">
        <v>172</v>
      </c>
    </row>
    <row r="189" spans="1:65" s="13" customFormat="1">
      <c r="B189" s="202"/>
      <c r="C189" s="203"/>
      <c r="D189" s="204" t="s">
        <v>180</v>
      </c>
      <c r="E189" s="205" t="s">
        <v>21</v>
      </c>
      <c r="F189" s="206" t="s">
        <v>1084</v>
      </c>
      <c r="G189" s="203"/>
      <c r="H189" s="207">
        <v>46.874000000000002</v>
      </c>
      <c r="I189" s="208"/>
      <c r="J189" s="203"/>
      <c r="K189" s="203"/>
      <c r="L189" s="209"/>
      <c r="M189" s="210"/>
      <c r="N189" s="211"/>
      <c r="O189" s="211"/>
      <c r="P189" s="211"/>
      <c r="Q189" s="211"/>
      <c r="R189" s="211"/>
      <c r="S189" s="211"/>
      <c r="T189" s="212"/>
      <c r="AT189" s="213" t="s">
        <v>180</v>
      </c>
      <c r="AU189" s="213" t="s">
        <v>83</v>
      </c>
      <c r="AV189" s="13" t="s">
        <v>83</v>
      </c>
      <c r="AW189" s="13" t="s">
        <v>34</v>
      </c>
      <c r="AX189" s="13" t="s">
        <v>73</v>
      </c>
      <c r="AY189" s="213" t="s">
        <v>172</v>
      </c>
    </row>
    <row r="190" spans="1:65" s="15" customFormat="1">
      <c r="B190" s="225"/>
      <c r="C190" s="226"/>
      <c r="D190" s="204" t="s">
        <v>180</v>
      </c>
      <c r="E190" s="227" t="s">
        <v>21</v>
      </c>
      <c r="F190" s="228" t="s">
        <v>277</v>
      </c>
      <c r="G190" s="226"/>
      <c r="H190" s="227" t="s">
        <v>21</v>
      </c>
      <c r="I190" s="229"/>
      <c r="J190" s="226"/>
      <c r="K190" s="226"/>
      <c r="L190" s="230"/>
      <c r="M190" s="231"/>
      <c r="N190" s="232"/>
      <c r="O190" s="232"/>
      <c r="P190" s="232"/>
      <c r="Q190" s="232"/>
      <c r="R190" s="232"/>
      <c r="S190" s="232"/>
      <c r="T190" s="233"/>
      <c r="AT190" s="234" t="s">
        <v>180</v>
      </c>
      <c r="AU190" s="234" t="s">
        <v>83</v>
      </c>
      <c r="AV190" s="15" t="s">
        <v>81</v>
      </c>
      <c r="AW190" s="15" t="s">
        <v>34</v>
      </c>
      <c r="AX190" s="15" t="s">
        <v>73</v>
      </c>
      <c r="AY190" s="234" t="s">
        <v>172</v>
      </c>
    </row>
    <row r="191" spans="1:65" s="13" customFormat="1">
      <c r="B191" s="202"/>
      <c r="C191" s="203"/>
      <c r="D191" s="204" t="s">
        <v>180</v>
      </c>
      <c r="E191" s="205" t="s">
        <v>21</v>
      </c>
      <c r="F191" s="206" t="s">
        <v>1085</v>
      </c>
      <c r="G191" s="203"/>
      <c r="H191" s="207">
        <v>2.2240000000000002</v>
      </c>
      <c r="I191" s="208"/>
      <c r="J191" s="203"/>
      <c r="K191" s="203"/>
      <c r="L191" s="209"/>
      <c r="M191" s="210"/>
      <c r="N191" s="211"/>
      <c r="O191" s="211"/>
      <c r="P191" s="211"/>
      <c r="Q191" s="211"/>
      <c r="R191" s="211"/>
      <c r="S191" s="211"/>
      <c r="T191" s="212"/>
      <c r="AT191" s="213" t="s">
        <v>180</v>
      </c>
      <c r="AU191" s="213" t="s">
        <v>83</v>
      </c>
      <c r="AV191" s="13" t="s">
        <v>83</v>
      </c>
      <c r="AW191" s="13" t="s">
        <v>34</v>
      </c>
      <c r="AX191" s="13" t="s">
        <v>73</v>
      </c>
      <c r="AY191" s="213" t="s">
        <v>172</v>
      </c>
    </row>
    <row r="192" spans="1:65" s="14" customFormat="1">
      <c r="B192" s="214"/>
      <c r="C192" s="215"/>
      <c r="D192" s="204" t="s">
        <v>180</v>
      </c>
      <c r="E192" s="216" t="s">
        <v>120</v>
      </c>
      <c r="F192" s="217" t="s">
        <v>182</v>
      </c>
      <c r="G192" s="215"/>
      <c r="H192" s="218">
        <v>49.097999999999999</v>
      </c>
      <c r="I192" s="219"/>
      <c r="J192" s="215"/>
      <c r="K192" s="215"/>
      <c r="L192" s="220"/>
      <c r="M192" s="221"/>
      <c r="N192" s="222"/>
      <c r="O192" s="222"/>
      <c r="P192" s="222"/>
      <c r="Q192" s="222"/>
      <c r="R192" s="222"/>
      <c r="S192" s="222"/>
      <c r="T192" s="223"/>
      <c r="AT192" s="224" t="s">
        <v>180</v>
      </c>
      <c r="AU192" s="224" t="s">
        <v>83</v>
      </c>
      <c r="AV192" s="14" t="s">
        <v>178</v>
      </c>
      <c r="AW192" s="14" t="s">
        <v>34</v>
      </c>
      <c r="AX192" s="14" t="s">
        <v>81</v>
      </c>
      <c r="AY192" s="224" t="s">
        <v>172</v>
      </c>
    </row>
    <row r="193" spans="1:65" s="2" customFormat="1" ht="16.5" customHeight="1">
      <c r="A193" s="35"/>
      <c r="B193" s="36"/>
      <c r="C193" s="235" t="s">
        <v>343</v>
      </c>
      <c r="D193" s="235" t="s">
        <v>416</v>
      </c>
      <c r="E193" s="236" t="s">
        <v>450</v>
      </c>
      <c r="F193" s="237" t="s">
        <v>451</v>
      </c>
      <c r="G193" s="238" t="s">
        <v>419</v>
      </c>
      <c r="H193" s="239">
        <v>88.376000000000005</v>
      </c>
      <c r="I193" s="240"/>
      <c r="J193" s="241">
        <f>ROUND(I193*H193,2)</f>
        <v>0</v>
      </c>
      <c r="K193" s="237" t="s">
        <v>177</v>
      </c>
      <c r="L193" s="242"/>
      <c r="M193" s="243" t="s">
        <v>21</v>
      </c>
      <c r="N193" s="244" t="s">
        <v>44</v>
      </c>
      <c r="O193" s="65"/>
      <c r="P193" s="198">
        <f>O193*H193</f>
        <v>0</v>
      </c>
      <c r="Q193" s="198">
        <v>0</v>
      </c>
      <c r="R193" s="198">
        <f>Q193*H193</f>
        <v>0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214</v>
      </c>
      <c r="AT193" s="200" t="s">
        <v>416</v>
      </c>
      <c r="AU193" s="200" t="s">
        <v>83</v>
      </c>
      <c r="AY193" s="18" t="s">
        <v>172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81</v>
      </c>
      <c r="BK193" s="201">
        <f>ROUND(I193*H193,2)</f>
        <v>0</v>
      </c>
      <c r="BL193" s="18" t="s">
        <v>178</v>
      </c>
      <c r="BM193" s="200" t="s">
        <v>452</v>
      </c>
    </row>
    <row r="194" spans="1:65" s="13" customFormat="1">
      <c r="B194" s="202"/>
      <c r="C194" s="203"/>
      <c r="D194" s="204" t="s">
        <v>180</v>
      </c>
      <c r="E194" s="205" t="s">
        <v>21</v>
      </c>
      <c r="F194" s="206" t="s">
        <v>453</v>
      </c>
      <c r="G194" s="203"/>
      <c r="H194" s="207">
        <v>88.376000000000005</v>
      </c>
      <c r="I194" s="208"/>
      <c r="J194" s="203"/>
      <c r="K194" s="203"/>
      <c r="L194" s="209"/>
      <c r="M194" s="210"/>
      <c r="N194" s="211"/>
      <c r="O194" s="211"/>
      <c r="P194" s="211"/>
      <c r="Q194" s="211"/>
      <c r="R194" s="211"/>
      <c r="S194" s="211"/>
      <c r="T194" s="212"/>
      <c r="AT194" s="213" t="s">
        <v>180</v>
      </c>
      <c r="AU194" s="213" t="s">
        <v>83</v>
      </c>
      <c r="AV194" s="13" t="s">
        <v>83</v>
      </c>
      <c r="AW194" s="13" t="s">
        <v>34</v>
      </c>
      <c r="AX194" s="13" t="s">
        <v>73</v>
      </c>
      <c r="AY194" s="213" t="s">
        <v>172</v>
      </c>
    </row>
    <row r="195" spans="1:65" s="14" customFormat="1">
      <c r="B195" s="214"/>
      <c r="C195" s="215"/>
      <c r="D195" s="204" t="s">
        <v>180</v>
      </c>
      <c r="E195" s="216" t="s">
        <v>21</v>
      </c>
      <c r="F195" s="217" t="s">
        <v>182</v>
      </c>
      <c r="G195" s="215"/>
      <c r="H195" s="218">
        <v>88.376000000000005</v>
      </c>
      <c r="I195" s="219"/>
      <c r="J195" s="215"/>
      <c r="K195" s="215"/>
      <c r="L195" s="220"/>
      <c r="M195" s="221"/>
      <c r="N195" s="222"/>
      <c r="O195" s="222"/>
      <c r="P195" s="222"/>
      <c r="Q195" s="222"/>
      <c r="R195" s="222"/>
      <c r="S195" s="222"/>
      <c r="T195" s="223"/>
      <c r="AT195" s="224" t="s">
        <v>180</v>
      </c>
      <c r="AU195" s="224" t="s">
        <v>83</v>
      </c>
      <c r="AV195" s="14" t="s">
        <v>178</v>
      </c>
      <c r="AW195" s="14" t="s">
        <v>34</v>
      </c>
      <c r="AX195" s="14" t="s">
        <v>81</v>
      </c>
      <c r="AY195" s="224" t="s">
        <v>172</v>
      </c>
    </row>
    <row r="196" spans="1:65" s="12" customFormat="1" ht="22.9" customHeight="1">
      <c r="B196" s="173"/>
      <c r="C196" s="174"/>
      <c r="D196" s="175" t="s">
        <v>72</v>
      </c>
      <c r="E196" s="187" t="s">
        <v>178</v>
      </c>
      <c r="F196" s="187" t="s">
        <v>476</v>
      </c>
      <c r="G196" s="174"/>
      <c r="H196" s="174"/>
      <c r="I196" s="177"/>
      <c r="J196" s="188">
        <f>BK196</f>
        <v>0</v>
      </c>
      <c r="K196" s="174"/>
      <c r="L196" s="179"/>
      <c r="M196" s="180"/>
      <c r="N196" s="181"/>
      <c r="O196" s="181"/>
      <c r="P196" s="182">
        <f>SUM(P197:P209)</f>
        <v>0</v>
      </c>
      <c r="Q196" s="181"/>
      <c r="R196" s="182">
        <f>SUM(R197:R209)</f>
        <v>2.3003999999999998E-3</v>
      </c>
      <c r="S196" s="181"/>
      <c r="T196" s="183">
        <f>SUM(T197:T209)</f>
        <v>0</v>
      </c>
      <c r="AR196" s="184" t="s">
        <v>81</v>
      </c>
      <c r="AT196" s="185" t="s">
        <v>72</v>
      </c>
      <c r="AU196" s="185" t="s">
        <v>81</v>
      </c>
      <c r="AY196" s="184" t="s">
        <v>172</v>
      </c>
      <c r="BK196" s="186">
        <f>SUM(BK197:BK209)</f>
        <v>0</v>
      </c>
    </row>
    <row r="197" spans="1:65" s="2" customFormat="1" ht="16.5" customHeight="1">
      <c r="A197" s="35"/>
      <c r="B197" s="36"/>
      <c r="C197" s="189" t="s">
        <v>348</v>
      </c>
      <c r="D197" s="189" t="s">
        <v>174</v>
      </c>
      <c r="E197" s="190" t="s">
        <v>478</v>
      </c>
      <c r="F197" s="191" t="s">
        <v>479</v>
      </c>
      <c r="G197" s="192" t="s">
        <v>115</v>
      </c>
      <c r="H197" s="193">
        <v>20.375</v>
      </c>
      <c r="I197" s="194"/>
      <c r="J197" s="195">
        <f>ROUND(I197*H197,2)</f>
        <v>0</v>
      </c>
      <c r="K197" s="191" t="s">
        <v>177</v>
      </c>
      <c r="L197" s="40"/>
      <c r="M197" s="196" t="s">
        <v>21</v>
      </c>
      <c r="N197" s="197" t="s">
        <v>44</v>
      </c>
      <c r="O197" s="65"/>
      <c r="P197" s="198">
        <f>O197*H197</f>
        <v>0</v>
      </c>
      <c r="Q197" s="198">
        <v>0</v>
      </c>
      <c r="R197" s="198">
        <f>Q197*H197</f>
        <v>0</v>
      </c>
      <c r="S197" s="198">
        <v>0</v>
      </c>
      <c r="T197" s="199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0" t="s">
        <v>178</v>
      </c>
      <c r="AT197" s="200" t="s">
        <v>174</v>
      </c>
      <c r="AU197" s="200" t="s">
        <v>83</v>
      </c>
      <c r="AY197" s="18" t="s">
        <v>172</v>
      </c>
      <c r="BE197" s="201">
        <f>IF(N197="základní",J197,0)</f>
        <v>0</v>
      </c>
      <c r="BF197" s="201">
        <f>IF(N197="snížená",J197,0)</f>
        <v>0</v>
      </c>
      <c r="BG197" s="201">
        <f>IF(N197="zákl. přenesená",J197,0)</f>
        <v>0</v>
      </c>
      <c r="BH197" s="201">
        <f>IF(N197="sníž. přenesená",J197,0)</f>
        <v>0</v>
      </c>
      <c r="BI197" s="201">
        <f>IF(N197="nulová",J197,0)</f>
        <v>0</v>
      </c>
      <c r="BJ197" s="18" t="s">
        <v>81</v>
      </c>
      <c r="BK197" s="201">
        <f>ROUND(I197*H197,2)</f>
        <v>0</v>
      </c>
      <c r="BL197" s="18" t="s">
        <v>178</v>
      </c>
      <c r="BM197" s="200" t="s">
        <v>480</v>
      </c>
    </row>
    <row r="198" spans="1:65" s="15" customFormat="1">
      <c r="B198" s="225"/>
      <c r="C198" s="226"/>
      <c r="D198" s="204" t="s">
        <v>180</v>
      </c>
      <c r="E198" s="227" t="s">
        <v>21</v>
      </c>
      <c r="F198" s="228" t="s">
        <v>444</v>
      </c>
      <c r="G198" s="226"/>
      <c r="H198" s="227" t="s">
        <v>21</v>
      </c>
      <c r="I198" s="229"/>
      <c r="J198" s="226"/>
      <c r="K198" s="226"/>
      <c r="L198" s="230"/>
      <c r="M198" s="231"/>
      <c r="N198" s="232"/>
      <c r="O198" s="232"/>
      <c r="P198" s="232"/>
      <c r="Q198" s="232"/>
      <c r="R198" s="232"/>
      <c r="S198" s="232"/>
      <c r="T198" s="233"/>
      <c r="AT198" s="234" t="s">
        <v>180</v>
      </c>
      <c r="AU198" s="234" t="s">
        <v>83</v>
      </c>
      <c r="AV198" s="15" t="s">
        <v>81</v>
      </c>
      <c r="AW198" s="15" t="s">
        <v>34</v>
      </c>
      <c r="AX198" s="15" t="s">
        <v>73</v>
      </c>
      <c r="AY198" s="234" t="s">
        <v>172</v>
      </c>
    </row>
    <row r="199" spans="1:65" s="15" customFormat="1">
      <c r="B199" s="225"/>
      <c r="C199" s="226"/>
      <c r="D199" s="204" t="s">
        <v>180</v>
      </c>
      <c r="E199" s="227" t="s">
        <v>21</v>
      </c>
      <c r="F199" s="228" t="s">
        <v>297</v>
      </c>
      <c r="G199" s="226"/>
      <c r="H199" s="227" t="s">
        <v>21</v>
      </c>
      <c r="I199" s="229"/>
      <c r="J199" s="226"/>
      <c r="K199" s="226"/>
      <c r="L199" s="230"/>
      <c r="M199" s="231"/>
      <c r="N199" s="232"/>
      <c r="O199" s="232"/>
      <c r="P199" s="232"/>
      <c r="Q199" s="232"/>
      <c r="R199" s="232"/>
      <c r="S199" s="232"/>
      <c r="T199" s="233"/>
      <c r="AT199" s="234" t="s">
        <v>180</v>
      </c>
      <c r="AU199" s="234" t="s">
        <v>83</v>
      </c>
      <c r="AV199" s="15" t="s">
        <v>81</v>
      </c>
      <c r="AW199" s="15" t="s">
        <v>34</v>
      </c>
      <c r="AX199" s="15" t="s">
        <v>73</v>
      </c>
      <c r="AY199" s="234" t="s">
        <v>172</v>
      </c>
    </row>
    <row r="200" spans="1:65" s="13" customFormat="1">
      <c r="B200" s="202"/>
      <c r="C200" s="203"/>
      <c r="D200" s="204" t="s">
        <v>180</v>
      </c>
      <c r="E200" s="205" t="s">
        <v>21</v>
      </c>
      <c r="F200" s="206" t="s">
        <v>1086</v>
      </c>
      <c r="G200" s="203"/>
      <c r="H200" s="207">
        <v>19.37</v>
      </c>
      <c r="I200" s="208"/>
      <c r="J200" s="203"/>
      <c r="K200" s="203"/>
      <c r="L200" s="209"/>
      <c r="M200" s="210"/>
      <c r="N200" s="211"/>
      <c r="O200" s="211"/>
      <c r="P200" s="211"/>
      <c r="Q200" s="211"/>
      <c r="R200" s="211"/>
      <c r="S200" s="211"/>
      <c r="T200" s="212"/>
      <c r="AT200" s="213" t="s">
        <v>180</v>
      </c>
      <c r="AU200" s="213" t="s">
        <v>83</v>
      </c>
      <c r="AV200" s="13" t="s">
        <v>83</v>
      </c>
      <c r="AW200" s="13" t="s">
        <v>34</v>
      </c>
      <c r="AX200" s="13" t="s">
        <v>73</v>
      </c>
      <c r="AY200" s="213" t="s">
        <v>172</v>
      </c>
    </row>
    <row r="201" spans="1:65" s="15" customFormat="1">
      <c r="B201" s="225"/>
      <c r="C201" s="226"/>
      <c r="D201" s="204" t="s">
        <v>180</v>
      </c>
      <c r="E201" s="227" t="s">
        <v>21</v>
      </c>
      <c r="F201" s="228" t="s">
        <v>277</v>
      </c>
      <c r="G201" s="226"/>
      <c r="H201" s="227" t="s">
        <v>21</v>
      </c>
      <c r="I201" s="229"/>
      <c r="J201" s="226"/>
      <c r="K201" s="226"/>
      <c r="L201" s="230"/>
      <c r="M201" s="231"/>
      <c r="N201" s="232"/>
      <c r="O201" s="232"/>
      <c r="P201" s="232"/>
      <c r="Q201" s="232"/>
      <c r="R201" s="232"/>
      <c r="S201" s="232"/>
      <c r="T201" s="233"/>
      <c r="AT201" s="234" t="s">
        <v>180</v>
      </c>
      <c r="AU201" s="234" t="s">
        <v>83</v>
      </c>
      <c r="AV201" s="15" t="s">
        <v>81</v>
      </c>
      <c r="AW201" s="15" t="s">
        <v>34</v>
      </c>
      <c r="AX201" s="15" t="s">
        <v>73</v>
      </c>
      <c r="AY201" s="234" t="s">
        <v>172</v>
      </c>
    </row>
    <row r="202" spans="1:65" s="13" customFormat="1">
      <c r="B202" s="202"/>
      <c r="C202" s="203"/>
      <c r="D202" s="204" t="s">
        <v>180</v>
      </c>
      <c r="E202" s="205" t="s">
        <v>21</v>
      </c>
      <c r="F202" s="206" t="s">
        <v>1087</v>
      </c>
      <c r="G202" s="203"/>
      <c r="H202" s="207">
        <v>1.0049999999999999</v>
      </c>
      <c r="I202" s="208"/>
      <c r="J202" s="203"/>
      <c r="K202" s="203"/>
      <c r="L202" s="209"/>
      <c r="M202" s="210"/>
      <c r="N202" s="211"/>
      <c r="O202" s="211"/>
      <c r="P202" s="211"/>
      <c r="Q202" s="211"/>
      <c r="R202" s="211"/>
      <c r="S202" s="211"/>
      <c r="T202" s="212"/>
      <c r="AT202" s="213" t="s">
        <v>180</v>
      </c>
      <c r="AU202" s="213" t="s">
        <v>83</v>
      </c>
      <c r="AV202" s="13" t="s">
        <v>83</v>
      </c>
      <c r="AW202" s="13" t="s">
        <v>34</v>
      </c>
      <c r="AX202" s="13" t="s">
        <v>73</v>
      </c>
      <c r="AY202" s="213" t="s">
        <v>172</v>
      </c>
    </row>
    <row r="203" spans="1:65" s="14" customFormat="1">
      <c r="B203" s="214"/>
      <c r="C203" s="215"/>
      <c r="D203" s="204" t="s">
        <v>180</v>
      </c>
      <c r="E203" s="216" t="s">
        <v>117</v>
      </c>
      <c r="F203" s="217" t="s">
        <v>182</v>
      </c>
      <c r="G203" s="215"/>
      <c r="H203" s="218">
        <v>20.375</v>
      </c>
      <c r="I203" s="219"/>
      <c r="J203" s="215"/>
      <c r="K203" s="215"/>
      <c r="L203" s="220"/>
      <c r="M203" s="221"/>
      <c r="N203" s="222"/>
      <c r="O203" s="222"/>
      <c r="P203" s="222"/>
      <c r="Q203" s="222"/>
      <c r="R203" s="222"/>
      <c r="S203" s="222"/>
      <c r="T203" s="223"/>
      <c r="AT203" s="224" t="s">
        <v>180</v>
      </c>
      <c r="AU203" s="224" t="s">
        <v>83</v>
      </c>
      <c r="AV203" s="14" t="s">
        <v>178</v>
      </c>
      <c r="AW203" s="14" t="s">
        <v>34</v>
      </c>
      <c r="AX203" s="14" t="s">
        <v>81</v>
      </c>
      <c r="AY203" s="224" t="s">
        <v>172</v>
      </c>
    </row>
    <row r="204" spans="1:65" s="2" customFormat="1" ht="24" customHeight="1">
      <c r="A204" s="35"/>
      <c r="B204" s="36"/>
      <c r="C204" s="189" t="s">
        <v>366</v>
      </c>
      <c r="D204" s="189" t="s">
        <v>174</v>
      </c>
      <c r="E204" s="190" t="s">
        <v>491</v>
      </c>
      <c r="F204" s="191" t="s">
        <v>492</v>
      </c>
      <c r="G204" s="192" t="s">
        <v>115</v>
      </c>
      <c r="H204" s="193">
        <v>2.7E-2</v>
      </c>
      <c r="I204" s="194"/>
      <c r="J204" s="195">
        <f>ROUND(I204*H204,2)</f>
        <v>0</v>
      </c>
      <c r="K204" s="191" t="s">
        <v>177</v>
      </c>
      <c r="L204" s="40"/>
      <c r="M204" s="196" t="s">
        <v>21</v>
      </c>
      <c r="N204" s="197" t="s">
        <v>44</v>
      </c>
      <c r="O204" s="65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178</v>
      </c>
      <c r="AT204" s="200" t="s">
        <v>174</v>
      </c>
      <c r="AU204" s="200" t="s">
        <v>83</v>
      </c>
      <c r="AY204" s="18" t="s">
        <v>172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81</v>
      </c>
      <c r="BK204" s="201">
        <f>ROUND(I204*H204,2)</f>
        <v>0</v>
      </c>
      <c r="BL204" s="18" t="s">
        <v>178</v>
      </c>
      <c r="BM204" s="200" t="s">
        <v>493</v>
      </c>
    </row>
    <row r="205" spans="1:65" s="13" customFormat="1">
      <c r="B205" s="202"/>
      <c r="C205" s="203"/>
      <c r="D205" s="204" t="s">
        <v>180</v>
      </c>
      <c r="E205" s="205" t="s">
        <v>21</v>
      </c>
      <c r="F205" s="206" t="s">
        <v>1088</v>
      </c>
      <c r="G205" s="203"/>
      <c r="H205" s="207">
        <v>2.7E-2</v>
      </c>
      <c r="I205" s="208"/>
      <c r="J205" s="203"/>
      <c r="K205" s="203"/>
      <c r="L205" s="209"/>
      <c r="M205" s="210"/>
      <c r="N205" s="211"/>
      <c r="O205" s="211"/>
      <c r="P205" s="211"/>
      <c r="Q205" s="211"/>
      <c r="R205" s="211"/>
      <c r="S205" s="211"/>
      <c r="T205" s="212"/>
      <c r="AT205" s="213" t="s">
        <v>180</v>
      </c>
      <c r="AU205" s="213" t="s">
        <v>83</v>
      </c>
      <c r="AV205" s="13" t="s">
        <v>83</v>
      </c>
      <c r="AW205" s="13" t="s">
        <v>34</v>
      </c>
      <c r="AX205" s="13" t="s">
        <v>73</v>
      </c>
      <c r="AY205" s="213" t="s">
        <v>172</v>
      </c>
    </row>
    <row r="206" spans="1:65" s="14" customFormat="1">
      <c r="B206" s="214"/>
      <c r="C206" s="215"/>
      <c r="D206" s="204" t="s">
        <v>180</v>
      </c>
      <c r="E206" s="216" t="s">
        <v>21</v>
      </c>
      <c r="F206" s="217" t="s">
        <v>182</v>
      </c>
      <c r="G206" s="215"/>
      <c r="H206" s="218">
        <v>2.7E-2</v>
      </c>
      <c r="I206" s="219"/>
      <c r="J206" s="215"/>
      <c r="K206" s="215"/>
      <c r="L206" s="220"/>
      <c r="M206" s="221"/>
      <c r="N206" s="222"/>
      <c r="O206" s="222"/>
      <c r="P206" s="222"/>
      <c r="Q206" s="222"/>
      <c r="R206" s="222"/>
      <c r="S206" s="222"/>
      <c r="T206" s="223"/>
      <c r="AT206" s="224" t="s">
        <v>180</v>
      </c>
      <c r="AU206" s="224" t="s">
        <v>83</v>
      </c>
      <c r="AV206" s="14" t="s">
        <v>178</v>
      </c>
      <c r="AW206" s="14" t="s">
        <v>34</v>
      </c>
      <c r="AX206" s="14" t="s">
        <v>81</v>
      </c>
      <c r="AY206" s="224" t="s">
        <v>172</v>
      </c>
    </row>
    <row r="207" spans="1:65" s="2" customFormat="1" ht="16.5" customHeight="1">
      <c r="A207" s="35"/>
      <c r="B207" s="36"/>
      <c r="C207" s="189" t="s">
        <v>372</v>
      </c>
      <c r="D207" s="189" t="s">
        <v>174</v>
      </c>
      <c r="E207" s="190" t="s">
        <v>501</v>
      </c>
      <c r="F207" s="191" t="s">
        <v>502</v>
      </c>
      <c r="G207" s="192" t="s">
        <v>125</v>
      </c>
      <c r="H207" s="193">
        <v>0.36</v>
      </c>
      <c r="I207" s="194"/>
      <c r="J207" s="195">
        <f>ROUND(I207*H207,2)</f>
        <v>0</v>
      </c>
      <c r="K207" s="191" t="s">
        <v>177</v>
      </c>
      <c r="L207" s="40"/>
      <c r="M207" s="196" t="s">
        <v>21</v>
      </c>
      <c r="N207" s="197" t="s">
        <v>44</v>
      </c>
      <c r="O207" s="65"/>
      <c r="P207" s="198">
        <f>O207*H207</f>
        <v>0</v>
      </c>
      <c r="Q207" s="198">
        <v>6.3899999999999998E-3</v>
      </c>
      <c r="R207" s="198">
        <f>Q207*H207</f>
        <v>2.3003999999999998E-3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178</v>
      </c>
      <c r="AT207" s="200" t="s">
        <v>174</v>
      </c>
      <c r="AU207" s="200" t="s">
        <v>83</v>
      </c>
      <c r="AY207" s="18" t="s">
        <v>172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81</v>
      </c>
      <c r="BK207" s="201">
        <f>ROUND(I207*H207,2)</f>
        <v>0</v>
      </c>
      <c r="BL207" s="18" t="s">
        <v>178</v>
      </c>
      <c r="BM207" s="200" t="s">
        <v>503</v>
      </c>
    </row>
    <row r="208" spans="1:65" s="13" customFormat="1">
      <c r="B208" s="202"/>
      <c r="C208" s="203"/>
      <c r="D208" s="204" t="s">
        <v>180</v>
      </c>
      <c r="E208" s="205" t="s">
        <v>21</v>
      </c>
      <c r="F208" s="206" t="s">
        <v>1089</v>
      </c>
      <c r="G208" s="203"/>
      <c r="H208" s="207">
        <v>0.36</v>
      </c>
      <c r="I208" s="208"/>
      <c r="J208" s="203"/>
      <c r="K208" s="203"/>
      <c r="L208" s="209"/>
      <c r="M208" s="210"/>
      <c r="N208" s="211"/>
      <c r="O208" s="211"/>
      <c r="P208" s="211"/>
      <c r="Q208" s="211"/>
      <c r="R208" s="211"/>
      <c r="S208" s="211"/>
      <c r="T208" s="212"/>
      <c r="AT208" s="213" t="s">
        <v>180</v>
      </c>
      <c r="AU208" s="213" t="s">
        <v>83</v>
      </c>
      <c r="AV208" s="13" t="s">
        <v>83</v>
      </c>
      <c r="AW208" s="13" t="s">
        <v>34</v>
      </c>
      <c r="AX208" s="13" t="s">
        <v>73</v>
      </c>
      <c r="AY208" s="213" t="s">
        <v>172</v>
      </c>
    </row>
    <row r="209" spans="1:65" s="14" customFormat="1">
      <c r="B209" s="214"/>
      <c r="C209" s="215"/>
      <c r="D209" s="204" t="s">
        <v>180</v>
      </c>
      <c r="E209" s="216" t="s">
        <v>21</v>
      </c>
      <c r="F209" s="217" t="s">
        <v>182</v>
      </c>
      <c r="G209" s="215"/>
      <c r="H209" s="218">
        <v>0.36</v>
      </c>
      <c r="I209" s="219"/>
      <c r="J209" s="215"/>
      <c r="K209" s="215"/>
      <c r="L209" s="220"/>
      <c r="M209" s="221"/>
      <c r="N209" s="222"/>
      <c r="O209" s="222"/>
      <c r="P209" s="222"/>
      <c r="Q209" s="222"/>
      <c r="R209" s="222"/>
      <c r="S209" s="222"/>
      <c r="T209" s="223"/>
      <c r="AT209" s="224" t="s">
        <v>180</v>
      </c>
      <c r="AU209" s="224" t="s">
        <v>83</v>
      </c>
      <c r="AV209" s="14" t="s">
        <v>178</v>
      </c>
      <c r="AW209" s="14" t="s">
        <v>34</v>
      </c>
      <c r="AX209" s="14" t="s">
        <v>81</v>
      </c>
      <c r="AY209" s="224" t="s">
        <v>172</v>
      </c>
    </row>
    <row r="210" spans="1:65" s="12" customFormat="1" ht="22.9" customHeight="1">
      <c r="B210" s="173"/>
      <c r="C210" s="174"/>
      <c r="D210" s="175" t="s">
        <v>72</v>
      </c>
      <c r="E210" s="187" t="s">
        <v>214</v>
      </c>
      <c r="F210" s="187" t="s">
        <v>505</v>
      </c>
      <c r="G210" s="174"/>
      <c r="H210" s="174"/>
      <c r="I210" s="177"/>
      <c r="J210" s="188">
        <f>BK210</f>
        <v>0</v>
      </c>
      <c r="K210" s="174"/>
      <c r="L210" s="179"/>
      <c r="M210" s="180"/>
      <c r="N210" s="181"/>
      <c r="O210" s="181"/>
      <c r="P210" s="182">
        <f>SUM(P211:P306)</f>
        <v>0</v>
      </c>
      <c r="Q210" s="181"/>
      <c r="R210" s="182">
        <f>SUM(R211:R306)</f>
        <v>1.4291121299999998</v>
      </c>
      <c r="S210" s="181"/>
      <c r="T210" s="183">
        <f>SUM(T211:T306)</f>
        <v>0</v>
      </c>
      <c r="AR210" s="184" t="s">
        <v>81</v>
      </c>
      <c r="AT210" s="185" t="s">
        <v>72</v>
      </c>
      <c r="AU210" s="185" t="s">
        <v>81</v>
      </c>
      <c r="AY210" s="184" t="s">
        <v>172</v>
      </c>
      <c r="BK210" s="186">
        <f>SUM(BK211:BK306)</f>
        <v>0</v>
      </c>
    </row>
    <row r="211" spans="1:65" s="2" customFormat="1" ht="24" customHeight="1">
      <c r="A211" s="35"/>
      <c r="B211" s="36"/>
      <c r="C211" s="189" t="s">
        <v>376</v>
      </c>
      <c r="D211" s="189" t="s">
        <v>174</v>
      </c>
      <c r="E211" s="190" t="s">
        <v>507</v>
      </c>
      <c r="F211" s="191" t="s">
        <v>508</v>
      </c>
      <c r="G211" s="192" t="s">
        <v>217</v>
      </c>
      <c r="H211" s="193">
        <v>4</v>
      </c>
      <c r="I211" s="194"/>
      <c r="J211" s="195">
        <f>ROUND(I211*H211,2)</f>
        <v>0</v>
      </c>
      <c r="K211" s="191" t="s">
        <v>177</v>
      </c>
      <c r="L211" s="40"/>
      <c r="M211" s="196" t="s">
        <v>21</v>
      </c>
      <c r="N211" s="197" t="s">
        <v>44</v>
      </c>
      <c r="O211" s="65"/>
      <c r="P211" s="198">
        <f>O211*H211</f>
        <v>0</v>
      </c>
      <c r="Q211" s="198">
        <v>1.67E-3</v>
      </c>
      <c r="R211" s="198">
        <f>Q211*H211</f>
        <v>6.6800000000000002E-3</v>
      </c>
      <c r="S211" s="198">
        <v>0</v>
      </c>
      <c r="T211" s="19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0" t="s">
        <v>178</v>
      </c>
      <c r="AT211" s="200" t="s">
        <v>174</v>
      </c>
      <c r="AU211" s="200" t="s">
        <v>83</v>
      </c>
      <c r="AY211" s="18" t="s">
        <v>172</v>
      </c>
      <c r="BE211" s="201">
        <f>IF(N211="základní",J211,0)</f>
        <v>0</v>
      </c>
      <c r="BF211" s="201">
        <f>IF(N211="snížená",J211,0)</f>
        <v>0</v>
      </c>
      <c r="BG211" s="201">
        <f>IF(N211="zákl. přenesená",J211,0)</f>
        <v>0</v>
      </c>
      <c r="BH211" s="201">
        <f>IF(N211="sníž. přenesená",J211,0)</f>
        <v>0</v>
      </c>
      <c r="BI211" s="201">
        <f>IF(N211="nulová",J211,0)</f>
        <v>0</v>
      </c>
      <c r="BJ211" s="18" t="s">
        <v>81</v>
      </c>
      <c r="BK211" s="201">
        <f>ROUND(I211*H211,2)</f>
        <v>0</v>
      </c>
      <c r="BL211" s="18" t="s">
        <v>178</v>
      </c>
      <c r="BM211" s="200" t="s">
        <v>509</v>
      </c>
    </row>
    <row r="212" spans="1:65" s="15" customFormat="1">
      <c r="B212" s="225"/>
      <c r="C212" s="226"/>
      <c r="D212" s="204" t="s">
        <v>180</v>
      </c>
      <c r="E212" s="227" t="s">
        <v>21</v>
      </c>
      <c r="F212" s="228" t="s">
        <v>1090</v>
      </c>
      <c r="G212" s="226"/>
      <c r="H212" s="227" t="s">
        <v>21</v>
      </c>
      <c r="I212" s="229"/>
      <c r="J212" s="226"/>
      <c r="K212" s="226"/>
      <c r="L212" s="230"/>
      <c r="M212" s="231"/>
      <c r="N212" s="232"/>
      <c r="O212" s="232"/>
      <c r="P212" s="232"/>
      <c r="Q212" s="232"/>
      <c r="R212" s="232"/>
      <c r="S212" s="232"/>
      <c r="T212" s="233"/>
      <c r="AT212" s="234" t="s">
        <v>180</v>
      </c>
      <c r="AU212" s="234" t="s">
        <v>83</v>
      </c>
      <c r="AV212" s="15" t="s">
        <v>81</v>
      </c>
      <c r="AW212" s="15" t="s">
        <v>34</v>
      </c>
      <c r="AX212" s="15" t="s">
        <v>73</v>
      </c>
      <c r="AY212" s="234" t="s">
        <v>172</v>
      </c>
    </row>
    <row r="213" spans="1:65" s="13" customFormat="1">
      <c r="B213" s="202"/>
      <c r="C213" s="203"/>
      <c r="D213" s="204" t="s">
        <v>180</v>
      </c>
      <c r="E213" s="205" t="s">
        <v>21</v>
      </c>
      <c r="F213" s="206" t="s">
        <v>178</v>
      </c>
      <c r="G213" s="203"/>
      <c r="H213" s="207">
        <v>4</v>
      </c>
      <c r="I213" s="208"/>
      <c r="J213" s="203"/>
      <c r="K213" s="203"/>
      <c r="L213" s="209"/>
      <c r="M213" s="210"/>
      <c r="N213" s="211"/>
      <c r="O213" s="211"/>
      <c r="P213" s="211"/>
      <c r="Q213" s="211"/>
      <c r="R213" s="211"/>
      <c r="S213" s="211"/>
      <c r="T213" s="212"/>
      <c r="AT213" s="213" t="s">
        <v>180</v>
      </c>
      <c r="AU213" s="213" t="s">
        <v>83</v>
      </c>
      <c r="AV213" s="13" t="s">
        <v>83</v>
      </c>
      <c r="AW213" s="13" t="s">
        <v>34</v>
      </c>
      <c r="AX213" s="13" t="s">
        <v>73</v>
      </c>
      <c r="AY213" s="213" t="s">
        <v>172</v>
      </c>
    </row>
    <row r="214" spans="1:65" s="14" customFormat="1">
      <c r="B214" s="214"/>
      <c r="C214" s="215"/>
      <c r="D214" s="204" t="s">
        <v>180</v>
      </c>
      <c r="E214" s="216" t="s">
        <v>21</v>
      </c>
      <c r="F214" s="217" t="s">
        <v>182</v>
      </c>
      <c r="G214" s="215"/>
      <c r="H214" s="218">
        <v>4</v>
      </c>
      <c r="I214" s="219"/>
      <c r="J214" s="215"/>
      <c r="K214" s="215"/>
      <c r="L214" s="220"/>
      <c r="M214" s="221"/>
      <c r="N214" s="222"/>
      <c r="O214" s="222"/>
      <c r="P214" s="222"/>
      <c r="Q214" s="222"/>
      <c r="R214" s="222"/>
      <c r="S214" s="222"/>
      <c r="T214" s="223"/>
      <c r="AT214" s="224" t="s">
        <v>180</v>
      </c>
      <c r="AU214" s="224" t="s">
        <v>83</v>
      </c>
      <c r="AV214" s="14" t="s">
        <v>178</v>
      </c>
      <c r="AW214" s="14" t="s">
        <v>34</v>
      </c>
      <c r="AX214" s="14" t="s">
        <v>81</v>
      </c>
      <c r="AY214" s="224" t="s">
        <v>172</v>
      </c>
    </row>
    <row r="215" spans="1:65" s="2" customFormat="1" ht="16.5" customHeight="1">
      <c r="A215" s="35"/>
      <c r="B215" s="36"/>
      <c r="C215" s="235" t="s">
        <v>380</v>
      </c>
      <c r="D215" s="235" t="s">
        <v>416</v>
      </c>
      <c r="E215" s="236" t="s">
        <v>516</v>
      </c>
      <c r="F215" s="237" t="s">
        <v>517</v>
      </c>
      <c r="G215" s="238" t="s">
        <v>518</v>
      </c>
      <c r="H215" s="239">
        <v>4</v>
      </c>
      <c r="I215" s="240"/>
      <c r="J215" s="241">
        <f>ROUND(I215*H215,2)</f>
        <v>0</v>
      </c>
      <c r="K215" s="237" t="s">
        <v>21</v>
      </c>
      <c r="L215" s="242"/>
      <c r="M215" s="243" t="s">
        <v>21</v>
      </c>
      <c r="N215" s="244" t="s">
        <v>44</v>
      </c>
      <c r="O215" s="65"/>
      <c r="P215" s="198">
        <f>O215*H215</f>
        <v>0</v>
      </c>
      <c r="Q215" s="198">
        <v>8.0000000000000004E-4</v>
      </c>
      <c r="R215" s="198">
        <f>Q215*H215</f>
        <v>3.2000000000000002E-3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214</v>
      </c>
      <c r="AT215" s="200" t="s">
        <v>416</v>
      </c>
      <c r="AU215" s="200" t="s">
        <v>83</v>
      </c>
      <c r="AY215" s="18" t="s">
        <v>172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81</v>
      </c>
      <c r="BK215" s="201">
        <f>ROUND(I215*H215,2)</f>
        <v>0</v>
      </c>
      <c r="BL215" s="18" t="s">
        <v>178</v>
      </c>
      <c r="BM215" s="200" t="s">
        <v>519</v>
      </c>
    </row>
    <row r="216" spans="1:65" s="2" customFormat="1" ht="24" customHeight="1">
      <c r="A216" s="35"/>
      <c r="B216" s="36"/>
      <c r="C216" s="189" t="s">
        <v>385</v>
      </c>
      <c r="D216" s="189" t="s">
        <v>174</v>
      </c>
      <c r="E216" s="190" t="s">
        <v>557</v>
      </c>
      <c r="F216" s="191" t="s">
        <v>558</v>
      </c>
      <c r="G216" s="192" t="s">
        <v>217</v>
      </c>
      <c r="H216" s="193">
        <v>1</v>
      </c>
      <c r="I216" s="194"/>
      <c r="J216" s="195">
        <f>ROUND(I216*H216,2)</f>
        <v>0</v>
      </c>
      <c r="K216" s="191" t="s">
        <v>177</v>
      </c>
      <c r="L216" s="40"/>
      <c r="M216" s="196" t="s">
        <v>21</v>
      </c>
      <c r="N216" s="197" t="s">
        <v>44</v>
      </c>
      <c r="O216" s="65"/>
      <c r="P216" s="198">
        <f>O216*H216</f>
        <v>0</v>
      </c>
      <c r="Q216" s="198">
        <v>1.7099999999999999E-3</v>
      </c>
      <c r="R216" s="198">
        <f>Q216*H216</f>
        <v>1.7099999999999999E-3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178</v>
      </c>
      <c r="AT216" s="200" t="s">
        <v>174</v>
      </c>
      <c r="AU216" s="200" t="s">
        <v>83</v>
      </c>
      <c r="AY216" s="18" t="s">
        <v>172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81</v>
      </c>
      <c r="BK216" s="201">
        <f>ROUND(I216*H216,2)</f>
        <v>0</v>
      </c>
      <c r="BL216" s="18" t="s">
        <v>178</v>
      </c>
      <c r="BM216" s="200" t="s">
        <v>559</v>
      </c>
    </row>
    <row r="217" spans="1:65" s="15" customFormat="1">
      <c r="B217" s="225"/>
      <c r="C217" s="226"/>
      <c r="D217" s="204" t="s">
        <v>180</v>
      </c>
      <c r="E217" s="227" t="s">
        <v>21</v>
      </c>
      <c r="F217" s="228" t="s">
        <v>1090</v>
      </c>
      <c r="G217" s="226"/>
      <c r="H217" s="227" t="s">
        <v>21</v>
      </c>
      <c r="I217" s="229"/>
      <c r="J217" s="226"/>
      <c r="K217" s="226"/>
      <c r="L217" s="230"/>
      <c r="M217" s="231"/>
      <c r="N217" s="232"/>
      <c r="O217" s="232"/>
      <c r="P217" s="232"/>
      <c r="Q217" s="232"/>
      <c r="R217" s="232"/>
      <c r="S217" s="232"/>
      <c r="T217" s="233"/>
      <c r="AT217" s="234" t="s">
        <v>180</v>
      </c>
      <c r="AU217" s="234" t="s">
        <v>83</v>
      </c>
      <c r="AV217" s="15" t="s">
        <v>81</v>
      </c>
      <c r="AW217" s="15" t="s">
        <v>34</v>
      </c>
      <c r="AX217" s="15" t="s">
        <v>73</v>
      </c>
      <c r="AY217" s="234" t="s">
        <v>172</v>
      </c>
    </row>
    <row r="218" spans="1:65" s="13" customFormat="1">
      <c r="B218" s="202"/>
      <c r="C218" s="203"/>
      <c r="D218" s="204" t="s">
        <v>180</v>
      </c>
      <c r="E218" s="205" t="s">
        <v>21</v>
      </c>
      <c r="F218" s="206" t="s">
        <v>81</v>
      </c>
      <c r="G218" s="203"/>
      <c r="H218" s="207">
        <v>1</v>
      </c>
      <c r="I218" s="208"/>
      <c r="J218" s="203"/>
      <c r="K218" s="203"/>
      <c r="L218" s="209"/>
      <c r="M218" s="210"/>
      <c r="N218" s="211"/>
      <c r="O218" s="211"/>
      <c r="P218" s="211"/>
      <c r="Q218" s="211"/>
      <c r="R218" s="211"/>
      <c r="S218" s="211"/>
      <c r="T218" s="212"/>
      <c r="AT218" s="213" t="s">
        <v>180</v>
      </c>
      <c r="AU218" s="213" t="s">
        <v>83</v>
      </c>
      <c r="AV218" s="13" t="s">
        <v>83</v>
      </c>
      <c r="AW218" s="13" t="s">
        <v>34</v>
      </c>
      <c r="AX218" s="13" t="s">
        <v>73</v>
      </c>
      <c r="AY218" s="213" t="s">
        <v>172</v>
      </c>
    </row>
    <row r="219" spans="1:65" s="14" customFormat="1">
      <c r="B219" s="214"/>
      <c r="C219" s="215"/>
      <c r="D219" s="204" t="s">
        <v>180</v>
      </c>
      <c r="E219" s="216" t="s">
        <v>21</v>
      </c>
      <c r="F219" s="217" t="s">
        <v>182</v>
      </c>
      <c r="G219" s="215"/>
      <c r="H219" s="218">
        <v>1</v>
      </c>
      <c r="I219" s="219"/>
      <c r="J219" s="215"/>
      <c r="K219" s="215"/>
      <c r="L219" s="220"/>
      <c r="M219" s="221"/>
      <c r="N219" s="222"/>
      <c r="O219" s="222"/>
      <c r="P219" s="222"/>
      <c r="Q219" s="222"/>
      <c r="R219" s="222"/>
      <c r="S219" s="222"/>
      <c r="T219" s="223"/>
      <c r="AT219" s="224" t="s">
        <v>180</v>
      </c>
      <c r="AU219" s="224" t="s">
        <v>83</v>
      </c>
      <c r="AV219" s="14" t="s">
        <v>178</v>
      </c>
      <c r="AW219" s="14" t="s">
        <v>34</v>
      </c>
      <c r="AX219" s="14" t="s">
        <v>81</v>
      </c>
      <c r="AY219" s="224" t="s">
        <v>172</v>
      </c>
    </row>
    <row r="220" spans="1:65" s="2" customFormat="1" ht="16.5" customHeight="1">
      <c r="A220" s="35"/>
      <c r="B220" s="36"/>
      <c r="C220" s="235" t="s">
        <v>395</v>
      </c>
      <c r="D220" s="235" t="s">
        <v>416</v>
      </c>
      <c r="E220" s="236" t="s">
        <v>521</v>
      </c>
      <c r="F220" s="237" t="s">
        <v>522</v>
      </c>
      <c r="G220" s="238" t="s">
        <v>217</v>
      </c>
      <c r="H220" s="239">
        <v>1</v>
      </c>
      <c r="I220" s="240"/>
      <c r="J220" s="241">
        <f>ROUND(I220*H220,2)</f>
        <v>0</v>
      </c>
      <c r="K220" s="237" t="s">
        <v>21</v>
      </c>
      <c r="L220" s="242"/>
      <c r="M220" s="243" t="s">
        <v>21</v>
      </c>
      <c r="N220" s="244" t="s">
        <v>44</v>
      </c>
      <c r="O220" s="65"/>
      <c r="P220" s="198">
        <f>O220*H220</f>
        <v>0</v>
      </c>
      <c r="Q220" s="198">
        <v>1.6299999999999999E-2</v>
      </c>
      <c r="R220" s="198">
        <f>Q220*H220</f>
        <v>1.6299999999999999E-2</v>
      </c>
      <c r="S220" s="198">
        <v>0</v>
      </c>
      <c r="T220" s="199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0" t="s">
        <v>214</v>
      </c>
      <c r="AT220" s="200" t="s">
        <v>416</v>
      </c>
      <c r="AU220" s="200" t="s">
        <v>83</v>
      </c>
      <c r="AY220" s="18" t="s">
        <v>172</v>
      </c>
      <c r="BE220" s="201">
        <f>IF(N220="základní",J220,0)</f>
        <v>0</v>
      </c>
      <c r="BF220" s="201">
        <f>IF(N220="snížená",J220,0)</f>
        <v>0</v>
      </c>
      <c r="BG220" s="201">
        <f>IF(N220="zákl. přenesená",J220,0)</f>
        <v>0</v>
      </c>
      <c r="BH220" s="201">
        <f>IF(N220="sníž. přenesená",J220,0)</f>
        <v>0</v>
      </c>
      <c r="BI220" s="201">
        <f>IF(N220="nulová",J220,0)</f>
        <v>0</v>
      </c>
      <c r="BJ220" s="18" t="s">
        <v>81</v>
      </c>
      <c r="BK220" s="201">
        <f>ROUND(I220*H220,2)</f>
        <v>0</v>
      </c>
      <c r="BL220" s="18" t="s">
        <v>178</v>
      </c>
      <c r="BM220" s="200" t="s">
        <v>568</v>
      </c>
    </row>
    <row r="221" spans="1:65" s="2" customFormat="1" ht="24" customHeight="1">
      <c r="A221" s="35"/>
      <c r="B221" s="36"/>
      <c r="C221" s="189" t="s">
        <v>401</v>
      </c>
      <c r="D221" s="189" t="s">
        <v>174</v>
      </c>
      <c r="E221" s="190" t="s">
        <v>609</v>
      </c>
      <c r="F221" s="191" t="s">
        <v>610</v>
      </c>
      <c r="G221" s="192" t="s">
        <v>199</v>
      </c>
      <c r="H221" s="193">
        <v>6.7</v>
      </c>
      <c r="I221" s="194"/>
      <c r="J221" s="195">
        <f>ROUND(I221*H221,2)</f>
        <v>0</v>
      </c>
      <c r="K221" s="191" t="s">
        <v>177</v>
      </c>
      <c r="L221" s="40"/>
      <c r="M221" s="196" t="s">
        <v>21</v>
      </c>
      <c r="N221" s="197" t="s">
        <v>44</v>
      </c>
      <c r="O221" s="65"/>
      <c r="P221" s="198">
        <f>O221*H221</f>
        <v>0</v>
      </c>
      <c r="Q221" s="198">
        <v>0</v>
      </c>
      <c r="R221" s="198">
        <f>Q221*H221</f>
        <v>0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178</v>
      </c>
      <c r="AT221" s="200" t="s">
        <v>174</v>
      </c>
      <c r="AU221" s="200" t="s">
        <v>83</v>
      </c>
      <c r="AY221" s="18" t="s">
        <v>172</v>
      </c>
      <c r="BE221" s="201">
        <f>IF(N221="základní",J221,0)</f>
        <v>0</v>
      </c>
      <c r="BF221" s="201">
        <f>IF(N221="snížená",J221,0)</f>
        <v>0</v>
      </c>
      <c r="BG221" s="201">
        <f>IF(N221="zákl. přenesená",J221,0)</f>
        <v>0</v>
      </c>
      <c r="BH221" s="201">
        <f>IF(N221="sníž. přenesená",J221,0)</f>
        <v>0</v>
      </c>
      <c r="BI221" s="201">
        <f>IF(N221="nulová",J221,0)</f>
        <v>0</v>
      </c>
      <c r="BJ221" s="18" t="s">
        <v>81</v>
      </c>
      <c r="BK221" s="201">
        <f>ROUND(I221*H221,2)</f>
        <v>0</v>
      </c>
      <c r="BL221" s="18" t="s">
        <v>178</v>
      </c>
      <c r="BM221" s="200" t="s">
        <v>611</v>
      </c>
    </row>
    <row r="222" spans="1:65" s="15" customFormat="1">
      <c r="B222" s="225"/>
      <c r="C222" s="226"/>
      <c r="D222" s="204" t="s">
        <v>180</v>
      </c>
      <c r="E222" s="227" t="s">
        <v>21</v>
      </c>
      <c r="F222" s="228" t="s">
        <v>1090</v>
      </c>
      <c r="G222" s="226"/>
      <c r="H222" s="227" t="s">
        <v>21</v>
      </c>
      <c r="I222" s="229"/>
      <c r="J222" s="226"/>
      <c r="K222" s="226"/>
      <c r="L222" s="230"/>
      <c r="M222" s="231"/>
      <c r="N222" s="232"/>
      <c r="O222" s="232"/>
      <c r="P222" s="232"/>
      <c r="Q222" s="232"/>
      <c r="R222" s="232"/>
      <c r="S222" s="232"/>
      <c r="T222" s="233"/>
      <c r="AT222" s="234" t="s">
        <v>180</v>
      </c>
      <c r="AU222" s="234" t="s">
        <v>83</v>
      </c>
      <c r="AV222" s="15" t="s">
        <v>81</v>
      </c>
      <c r="AW222" s="15" t="s">
        <v>34</v>
      </c>
      <c r="AX222" s="15" t="s">
        <v>73</v>
      </c>
      <c r="AY222" s="234" t="s">
        <v>172</v>
      </c>
    </row>
    <row r="223" spans="1:65" s="13" customFormat="1">
      <c r="B223" s="202"/>
      <c r="C223" s="203"/>
      <c r="D223" s="204" t="s">
        <v>180</v>
      </c>
      <c r="E223" s="205" t="s">
        <v>21</v>
      </c>
      <c r="F223" s="206" t="s">
        <v>1091</v>
      </c>
      <c r="G223" s="203"/>
      <c r="H223" s="207">
        <v>6.7</v>
      </c>
      <c r="I223" s="208"/>
      <c r="J223" s="203"/>
      <c r="K223" s="203"/>
      <c r="L223" s="209"/>
      <c r="M223" s="210"/>
      <c r="N223" s="211"/>
      <c r="O223" s="211"/>
      <c r="P223" s="211"/>
      <c r="Q223" s="211"/>
      <c r="R223" s="211"/>
      <c r="S223" s="211"/>
      <c r="T223" s="212"/>
      <c r="AT223" s="213" t="s">
        <v>180</v>
      </c>
      <c r="AU223" s="213" t="s">
        <v>83</v>
      </c>
      <c r="AV223" s="13" t="s">
        <v>83</v>
      </c>
      <c r="AW223" s="13" t="s">
        <v>34</v>
      </c>
      <c r="AX223" s="13" t="s">
        <v>73</v>
      </c>
      <c r="AY223" s="213" t="s">
        <v>172</v>
      </c>
    </row>
    <row r="224" spans="1:65" s="14" customFormat="1">
      <c r="B224" s="214"/>
      <c r="C224" s="215"/>
      <c r="D224" s="204" t="s">
        <v>180</v>
      </c>
      <c r="E224" s="216" t="s">
        <v>21</v>
      </c>
      <c r="F224" s="217" t="s">
        <v>182</v>
      </c>
      <c r="G224" s="215"/>
      <c r="H224" s="218">
        <v>6.7</v>
      </c>
      <c r="I224" s="219"/>
      <c r="J224" s="215"/>
      <c r="K224" s="215"/>
      <c r="L224" s="220"/>
      <c r="M224" s="221"/>
      <c r="N224" s="222"/>
      <c r="O224" s="222"/>
      <c r="P224" s="222"/>
      <c r="Q224" s="222"/>
      <c r="R224" s="222"/>
      <c r="S224" s="222"/>
      <c r="T224" s="223"/>
      <c r="AT224" s="224" t="s">
        <v>180</v>
      </c>
      <c r="AU224" s="224" t="s">
        <v>83</v>
      </c>
      <c r="AV224" s="14" t="s">
        <v>178</v>
      </c>
      <c r="AW224" s="14" t="s">
        <v>34</v>
      </c>
      <c r="AX224" s="14" t="s">
        <v>81</v>
      </c>
      <c r="AY224" s="224" t="s">
        <v>172</v>
      </c>
    </row>
    <row r="225" spans="1:65" s="2" customFormat="1" ht="16.5" customHeight="1">
      <c r="A225" s="35"/>
      <c r="B225" s="36"/>
      <c r="C225" s="235" t="s">
        <v>407</v>
      </c>
      <c r="D225" s="235" t="s">
        <v>416</v>
      </c>
      <c r="E225" s="236" t="s">
        <v>614</v>
      </c>
      <c r="F225" s="237" t="s">
        <v>615</v>
      </c>
      <c r="G225" s="238" t="s">
        <v>199</v>
      </c>
      <c r="H225" s="239">
        <v>6.8010000000000002</v>
      </c>
      <c r="I225" s="240"/>
      <c r="J225" s="241">
        <f>ROUND(I225*H225,2)</f>
        <v>0</v>
      </c>
      <c r="K225" s="237" t="s">
        <v>21</v>
      </c>
      <c r="L225" s="242"/>
      <c r="M225" s="243" t="s">
        <v>21</v>
      </c>
      <c r="N225" s="244" t="s">
        <v>44</v>
      </c>
      <c r="O225" s="65"/>
      <c r="P225" s="198">
        <f>O225*H225</f>
        <v>0</v>
      </c>
      <c r="Q225" s="198">
        <v>2.7999999999999998E-4</v>
      </c>
      <c r="R225" s="198">
        <f>Q225*H225</f>
        <v>1.9042799999999999E-3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214</v>
      </c>
      <c r="AT225" s="200" t="s">
        <v>416</v>
      </c>
      <c r="AU225" s="200" t="s">
        <v>83</v>
      </c>
      <c r="AY225" s="18" t="s">
        <v>172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18" t="s">
        <v>81</v>
      </c>
      <c r="BK225" s="201">
        <f>ROUND(I225*H225,2)</f>
        <v>0</v>
      </c>
      <c r="BL225" s="18" t="s">
        <v>178</v>
      </c>
      <c r="BM225" s="200" t="s">
        <v>616</v>
      </c>
    </row>
    <row r="226" spans="1:65" s="13" customFormat="1">
      <c r="B226" s="202"/>
      <c r="C226" s="203"/>
      <c r="D226" s="204" t="s">
        <v>180</v>
      </c>
      <c r="E226" s="205" t="s">
        <v>21</v>
      </c>
      <c r="F226" s="206" t="s">
        <v>1092</v>
      </c>
      <c r="G226" s="203"/>
      <c r="H226" s="207">
        <v>6.8010000000000002</v>
      </c>
      <c r="I226" s="208"/>
      <c r="J226" s="203"/>
      <c r="K226" s="203"/>
      <c r="L226" s="209"/>
      <c r="M226" s="210"/>
      <c r="N226" s="211"/>
      <c r="O226" s="211"/>
      <c r="P226" s="211"/>
      <c r="Q226" s="211"/>
      <c r="R226" s="211"/>
      <c r="S226" s="211"/>
      <c r="T226" s="212"/>
      <c r="AT226" s="213" t="s">
        <v>180</v>
      </c>
      <c r="AU226" s="213" t="s">
        <v>83</v>
      </c>
      <c r="AV226" s="13" t="s">
        <v>83</v>
      </c>
      <c r="AW226" s="13" t="s">
        <v>34</v>
      </c>
      <c r="AX226" s="13" t="s">
        <v>73</v>
      </c>
      <c r="AY226" s="213" t="s">
        <v>172</v>
      </c>
    </row>
    <row r="227" spans="1:65" s="14" customFormat="1">
      <c r="B227" s="214"/>
      <c r="C227" s="215"/>
      <c r="D227" s="204" t="s">
        <v>180</v>
      </c>
      <c r="E227" s="216" t="s">
        <v>21</v>
      </c>
      <c r="F227" s="217" t="s">
        <v>182</v>
      </c>
      <c r="G227" s="215"/>
      <c r="H227" s="218">
        <v>6.8010000000000002</v>
      </c>
      <c r="I227" s="219"/>
      <c r="J227" s="215"/>
      <c r="K227" s="215"/>
      <c r="L227" s="220"/>
      <c r="M227" s="221"/>
      <c r="N227" s="222"/>
      <c r="O227" s="222"/>
      <c r="P227" s="222"/>
      <c r="Q227" s="222"/>
      <c r="R227" s="222"/>
      <c r="S227" s="222"/>
      <c r="T227" s="223"/>
      <c r="AT227" s="224" t="s">
        <v>180</v>
      </c>
      <c r="AU227" s="224" t="s">
        <v>83</v>
      </c>
      <c r="AV227" s="14" t="s">
        <v>178</v>
      </c>
      <c r="AW227" s="14" t="s">
        <v>34</v>
      </c>
      <c r="AX227" s="14" t="s">
        <v>81</v>
      </c>
      <c r="AY227" s="224" t="s">
        <v>172</v>
      </c>
    </row>
    <row r="228" spans="1:65" s="2" customFormat="1" ht="24" customHeight="1">
      <c r="A228" s="35"/>
      <c r="B228" s="36"/>
      <c r="C228" s="189" t="s">
        <v>411</v>
      </c>
      <c r="D228" s="189" t="s">
        <v>174</v>
      </c>
      <c r="E228" s="190" t="s">
        <v>629</v>
      </c>
      <c r="F228" s="191" t="s">
        <v>630</v>
      </c>
      <c r="G228" s="192" t="s">
        <v>199</v>
      </c>
      <c r="H228" s="193">
        <v>129.13</v>
      </c>
      <c r="I228" s="194"/>
      <c r="J228" s="195">
        <f>ROUND(I228*H228,2)</f>
        <v>0</v>
      </c>
      <c r="K228" s="191" t="s">
        <v>177</v>
      </c>
      <c r="L228" s="40"/>
      <c r="M228" s="196" t="s">
        <v>21</v>
      </c>
      <c r="N228" s="197" t="s">
        <v>44</v>
      </c>
      <c r="O228" s="65"/>
      <c r="P228" s="198">
        <f>O228*H228</f>
        <v>0</v>
      </c>
      <c r="Q228" s="198">
        <v>0</v>
      </c>
      <c r="R228" s="198">
        <f>Q228*H228</f>
        <v>0</v>
      </c>
      <c r="S228" s="198">
        <v>0</v>
      </c>
      <c r="T228" s="19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178</v>
      </c>
      <c r="AT228" s="200" t="s">
        <v>174</v>
      </c>
      <c r="AU228" s="200" t="s">
        <v>83</v>
      </c>
      <c r="AY228" s="18" t="s">
        <v>172</v>
      </c>
      <c r="BE228" s="201">
        <f>IF(N228="základní",J228,0)</f>
        <v>0</v>
      </c>
      <c r="BF228" s="201">
        <f>IF(N228="snížená",J228,0)</f>
        <v>0</v>
      </c>
      <c r="BG228" s="201">
        <f>IF(N228="zákl. přenesená",J228,0)</f>
        <v>0</v>
      </c>
      <c r="BH228" s="201">
        <f>IF(N228="sníž. přenesená",J228,0)</f>
        <v>0</v>
      </c>
      <c r="BI228" s="201">
        <f>IF(N228="nulová",J228,0)</f>
        <v>0</v>
      </c>
      <c r="BJ228" s="18" t="s">
        <v>81</v>
      </c>
      <c r="BK228" s="201">
        <f>ROUND(I228*H228,2)</f>
        <v>0</v>
      </c>
      <c r="BL228" s="18" t="s">
        <v>178</v>
      </c>
      <c r="BM228" s="200" t="s">
        <v>631</v>
      </c>
    </row>
    <row r="229" spans="1:65" s="15" customFormat="1">
      <c r="B229" s="225"/>
      <c r="C229" s="226"/>
      <c r="D229" s="204" t="s">
        <v>180</v>
      </c>
      <c r="E229" s="227" t="s">
        <v>21</v>
      </c>
      <c r="F229" s="228" t="s">
        <v>1090</v>
      </c>
      <c r="G229" s="226"/>
      <c r="H229" s="227" t="s">
        <v>21</v>
      </c>
      <c r="I229" s="229"/>
      <c r="J229" s="226"/>
      <c r="K229" s="226"/>
      <c r="L229" s="230"/>
      <c r="M229" s="231"/>
      <c r="N229" s="232"/>
      <c r="O229" s="232"/>
      <c r="P229" s="232"/>
      <c r="Q229" s="232"/>
      <c r="R229" s="232"/>
      <c r="S229" s="232"/>
      <c r="T229" s="233"/>
      <c r="AT229" s="234" t="s">
        <v>180</v>
      </c>
      <c r="AU229" s="234" t="s">
        <v>83</v>
      </c>
      <c r="AV229" s="15" t="s">
        <v>81</v>
      </c>
      <c r="AW229" s="15" t="s">
        <v>34</v>
      </c>
      <c r="AX229" s="15" t="s">
        <v>73</v>
      </c>
      <c r="AY229" s="234" t="s">
        <v>172</v>
      </c>
    </row>
    <row r="230" spans="1:65" s="13" customFormat="1">
      <c r="B230" s="202"/>
      <c r="C230" s="203"/>
      <c r="D230" s="204" t="s">
        <v>180</v>
      </c>
      <c r="E230" s="205" t="s">
        <v>21</v>
      </c>
      <c r="F230" s="206" t="s">
        <v>1093</v>
      </c>
      <c r="G230" s="203"/>
      <c r="H230" s="207">
        <v>129.13</v>
      </c>
      <c r="I230" s="208"/>
      <c r="J230" s="203"/>
      <c r="K230" s="203"/>
      <c r="L230" s="209"/>
      <c r="M230" s="210"/>
      <c r="N230" s="211"/>
      <c r="O230" s="211"/>
      <c r="P230" s="211"/>
      <c r="Q230" s="211"/>
      <c r="R230" s="211"/>
      <c r="S230" s="211"/>
      <c r="T230" s="212"/>
      <c r="AT230" s="213" t="s">
        <v>180</v>
      </c>
      <c r="AU230" s="213" t="s">
        <v>83</v>
      </c>
      <c r="AV230" s="13" t="s">
        <v>83</v>
      </c>
      <c r="AW230" s="13" t="s">
        <v>34</v>
      </c>
      <c r="AX230" s="13" t="s">
        <v>73</v>
      </c>
      <c r="AY230" s="213" t="s">
        <v>172</v>
      </c>
    </row>
    <row r="231" spans="1:65" s="14" customFormat="1">
      <c r="B231" s="214"/>
      <c r="C231" s="215"/>
      <c r="D231" s="204" t="s">
        <v>180</v>
      </c>
      <c r="E231" s="216" t="s">
        <v>21</v>
      </c>
      <c r="F231" s="217" t="s">
        <v>182</v>
      </c>
      <c r="G231" s="215"/>
      <c r="H231" s="218">
        <v>129.13</v>
      </c>
      <c r="I231" s="219"/>
      <c r="J231" s="215"/>
      <c r="K231" s="215"/>
      <c r="L231" s="220"/>
      <c r="M231" s="221"/>
      <c r="N231" s="222"/>
      <c r="O231" s="222"/>
      <c r="P231" s="222"/>
      <c r="Q231" s="222"/>
      <c r="R231" s="222"/>
      <c r="S231" s="222"/>
      <c r="T231" s="223"/>
      <c r="AT231" s="224" t="s">
        <v>180</v>
      </c>
      <c r="AU231" s="224" t="s">
        <v>83</v>
      </c>
      <c r="AV231" s="14" t="s">
        <v>178</v>
      </c>
      <c r="AW231" s="14" t="s">
        <v>34</v>
      </c>
      <c r="AX231" s="14" t="s">
        <v>81</v>
      </c>
      <c r="AY231" s="224" t="s">
        <v>172</v>
      </c>
    </row>
    <row r="232" spans="1:65" s="2" customFormat="1" ht="16.5" customHeight="1">
      <c r="A232" s="35"/>
      <c r="B232" s="36"/>
      <c r="C232" s="235" t="s">
        <v>415</v>
      </c>
      <c r="D232" s="235" t="s">
        <v>416</v>
      </c>
      <c r="E232" s="236" t="s">
        <v>634</v>
      </c>
      <c r="F232" s="237" t="s">
        <v>635</v>
      </c>
      <c r="G232" s="238" t="s">
        <v>199</v>
      </c>
      <c r="H232" s="239">
        <v>131.06700000000001</v>
      </c>
      <c r="I232" s="240"/>
      <c r="J232" s="241">
        <f>ROUND(I232*H232,2)</f>
        <v>0</v>
      </c>
      <c r="K232" s="237" t="s">
        <v>21</v>
      </c>
      <c r="L232" s="242"/>
      <c r="M232" s="243" t="s">
        <v>21</v>
      </c>
      <c r="N232" s="244" t="s">
        <v>44</v>
      </c>
      <c r="O232" s="65"/>
      <c r="P232" s="198">
        <f>O232*H232</f>
        <v>0</v>
      </c>
      <c r="Q232" s="198">
        <v>1.0499999999999999E-3</v>
      </c>
      <c r="R232" s="198">
        <f>Q232*H232</f>
        <v>0.13762035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214</v>
      </c>
      <c r="AT232" s="200" t="s">
        <v>416</v>
      </c>
      <c r="AU232" s="200" t="s">
        <v>83</v>
      </c>
      <c r="AY232" s="18" t="s">
        <v>172</v>
      </c>
      <c r="BE232" s="201">
        <f>IF(N232="základní",J232,0)</f>
        <v>0</v>
      </c>
      <c r="BF232" s="201">
        <f>IF(N232="snížená",J232,0)</f>
        <v>0</v>
      </c>
      <c r="BG232" s="201">
        <f>IF(N232="zákl. přenesená",J232,0)</f>
        <v>0</v>
      </c>
      <c r="BH232" s="201">
        <f>IF(N232="sníž. přenesená",J232,0)</f>
        <v>0</v>
      </c>
      <c r="BI232" s="201">
        <f>IF(N232="nulová",J232,0)</f>
        <v>0</v>
      </c>
      <c r="BJ232" s="18" t="s">
        <v>81</v>
      </c>
      <c r="BK232" s="201">
        <f>ROUND(I232*H232,2)</f>
        <v>0</v>
      </c>
      <c r="BL232" s="18" t="s">
        <v>178</v>
      </c>
      <c r="BM232" s="200" t="s">
        <v>636</v>
      </c>
    </row>
    <row r="233" spans="1:65" s="13" customFormat="1">
      <c r="B233" s="202"/>
      <c r="C233" s="203"/>
      <c r="D233" s="204" t="s">
        <v>180</v>
      </c>
      <c r="E233" s="205" t="s">
        <v>21</v>
      </c>
      <c r="F233" s="206" t="s">
        <v>1094</v>
      </c>
      <c r="G233" s="203"/>
      <c r="H233" s="207">
        <v>131.06700000000001</v>
      </c>
      <c r="I233" s="208"/>
      <c r="J233" s="203"/>
      <c r="K233" s="203"/>
      <c r="L233" s="209"/>
      <c r="M233" s="210"/>
      <c r="N233" s="211"/>
      <c r="O233" s="211"/>
      <c r="P233" s="211"/>
      <c r="Q233" s="211"/>
      <c r="R233" s="211"/>
      <c r="S233" s="211"/>
      <c r="T233" s="212"/>
      <c r="AT233" s="213" t="s">
        <v>180</v>
      </c>
      <c r="AU233" s="213" t="s">
        <v>83</v>
      </c>
      <c r="AV233" s="13" t="s">
        <v>83</v>
      </c>
      <c r="AW233" s="13" t="s">
        <v>34</v>
      </c>
      <c r="AX233" s="13" t="s">
        <v>73</v>
      </c>
      <c r="AY233" s="213" t="s">
        <v>172</v>
      </c>
    </row>
    <row r="234" spans="1:65" s="14" customFormat="1">
      <c r="B234" s="214"/>
      <c r="C234" s="215"/>
      <c r="D234" s="204" t="s">
        <v>180</v>
      </c>
      <c r="E234" s="216" t="s">
        <v>21</v>
      </c>
      <c r="F234" s="217" t="s">
        <v>182</v>
      </c>
      <c r="G234" s="215"/>
      <c r="H234" s="218">
        <v>131.06700000000001</v>
      </c>
      <c r="I234" s="219"/>
      <c r="J234" s="215"/>
      <c r="K234" s="215"/>
      <c r="L234" s="220"/>
      <c r="M234" s="221"/>
      <c r="N234" s="222"/>
      <c r="O234" s="222"/>
      <c r="P234" s="222"/>
      <c r="Q234" s="222"/>
      <c r="R234" s="222"/>
      <c r="S234" s="222"/>
      <c r="T234" s="223"/>
      <c r="AT234" s="224" t="s">
        <v>180</v>
      </c>
      <c r="AU234" s="224" t="s">
        <v>83</v>
      </c>
      <c r="AV234" s="14" t="s">
        <v>178</v>
      </c>
      <c r="AW234" s="14" t="s">
        <v>34</v>
      </c>
      <c r="AX234" s="14" t="s">
        <v>81</v>
      </c>
      <c r="AY234" s="224" t="s">
        <v>172</v>
      </c>
    </row>
    <row r="235" spans="1:65" s="2" customFormat="1" ht="24" customHeight="1">
      <c r="A235" s="35"/>
      <c r="B235" s="36"/>
      <c r="C235" s="189" t="s">
        <v>422</v>
      </c>
      <c r="D235" s="189" t="s">
        <v>174</v>
      </c>
      <c r="E235" s="190" t="s">
        <v>648</v>
      </c>
      <c r="F235" s="191" t="s">
        <v>649</v>
      </c>
      <c r="G235" s="192" t="s">
        <v>217</v>
      </c>
      <c r="H235" s="193">
        <v>2</v>
      </c>
      <c r="I235" s="194"/>
      <c r="J235" s="195">
        <f>ROUND(I235*H235,2)</f>
        <v>0</v>
      </c>
      <c r="K235" s="191" t="s">
        <v>177</v>
      </c>
      <c r="L235" s="40"/>
      <c r="M235" s="196" t="s">
        <v>21</v>
      </c>
      <c r="N235" s="197" t="s">
        <v>44</v>
      </c>
      <c r="O235" s="65"/>
      <c r="P235" s="198">
        <f>O235*H235</f>
        <v>0</v>
      </c>
      <c r="Q235" s="198">
        <v>0</v>
      </c>
      <c r="R235" s="198">
        <f>Q235*H235</f>
        <v>0</v>
      </c>
      <c r="S235" s="198">
        <v>0</v>
      </c>
      <c r="T235" s="199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0" t="s">
        <v>178</v>
      </c>
      <c r="AT235" s="200" t="s">
        <v>174</v>
      </c>
      <c r="AU235" s="200" t="s">
        <v>83</v>
      </c>
      <c r="AY235" s="18" t="s">
        <v>172</v>
      </c>
      <c r="BE235" s="201">
        <f>IF(N235="základní",J235,0)</f>
        <v>0</v>
      </c>
      <c r="BF235" s="201">
        <f>IF(N235="snížená",J235,0)</f>
        <v>0</v>
      </c>
      <c r="BG235" s="201">
        <f>IF(N235="zákl. přenesená",J235,0)</f>
        <v>0</v>
      </c>
      <c r="BH235" s="201">
        <f>IF(N235="sníž. přenesená",J235,0)</f>
        <v>0</v>
      </c>
      <c r="BI235" s="201">
        <f>IF(N235="nulová",J235,0)</f>
        <v>0</v>
      </c>
      <c r="BJ235" s="18" t="s">
        <v>81</v>
      </c>
      <c r="BK235" s="201">
        <f>ROUND(I235*H235,2)</f>
        <v>0</v>
      </c>
      <c r="BL235" s="18" t="s">
        <v>178</v>
      </c>
      <c r="BM235" s="200" t="s">
        <v>650</v>
      </c>
    </row>
    <row r="236" spans="1:65" s="15" customFormat="1">
      <c r="B236" s="225"/>
      <c r="C236" s="226"/>
      <c r="D236" s="204" t="s">
        <v>180</v>
      </c>
      <c r="E236" s="227" t="s">
        <v>21</v>
      </c>
      <c r="F236" s="228" t="s">
        <v>1090</v>
      </c>
      <c r="G236" s="226"/>
      <c r="H236" s="227" t="s">
        <v>21</v>
      </c>
      <c r="I236" s="229"/>
      <c r="J236" s="226"/>
      <c r="K236" s="226"/>
      <c r="L236" s="230"/>
      <c r="M236" s="231"/>
      <c r="N236" s="232"/>
      <c r="O236" s="232"/>
      <c r="P236" s="232"/>
      <c r="Q236" s="232"/>
      <c r="R236" s="232"/>
      <c r="S236" s="232"/>
      <c r="T236" s="233"/>
      <c r="AT236" s="234" t="s">
        <v>180</v>
      </c>
      <c r="AU236" s="234" t="s">
        <v>83</v>
      </c>
      <c r="AV236" s="15" t="s">
        <v>81</v>
      </c>
      <c r="AW236" s="15" t="s">
        <v>34</v>
      </c>
      <c r="AX236" s="15" t="s">
        <v>73</v>
      </c>
      <c r="AY236" s="234" t="s">
        <v>172</v>
      </c>
    </row>
    <row r="237" spans="1:65" s="13" customFormat="1">
      <c r="B237" s="202"/>
      <c r="C237" s="203"/>
      <c r="D237" s="204" t="s">
        <v>180</v>
      </c>
      <c r="E237" s="205" t="s">
        <v>21</v>
      </c>
      <c r="F237" s="206" t="s">
        <v>581</v>
      </c>
      <c r="G237" s="203"/>
      <c r="H237" s="207">
        <v>2</v>
      </c>
      <c r="I237" s="208"/>
      <c r="J237" s="203"/>
      <c r="K237" s="203"/>
      <c r="L237" s="209"/>
      <c r="M237" s="210"/>
      <c r="N237" s="211"/>
      <c r="O237" s="211"/>
      <c r="P237" s="211"/>
      <c r="Q237" s="211"/>
      <c r="R237" s="211"/>
      <c r="S237" s="211"/>
      <c r="T237" s="212"/>
      <c r="AT237" s="213" t="s">
        <v>180</v>
      </c>
      <c r="AU237" s="213" t="s">
        <v>83</v>
      </c>
      <c r="AV237" s="13" t="s">
        <v>83</v>
      </c>
      <c r="AW237" s="13" t="s">
        <v>34</v>
      </c>
      <c r="AX237" s="13" t="s">
        <v>73</v>
      </c>
      <c r="AY237" s="213" t="s">
        <v>172</v>
      </c>
    </row>
    <row r="238" spans="1:65" s="14" customFormat="1">
      <c r="B238" s="214"/>
      <c r="C238" s="215"/>
      <c r="D238" s="204" t="s">
        <v>180</v>
      </c>
      <c r="E238" s="216" t="s">
        <v>21</v>
      </c>
      <c r="F238" s="217" t="s">
        <v>182</v>
      </c>
      <c r="G238" s="215"/>
      <c r="H238" s="218">
        <v>2</v>
      </c>
      <c r="I238" s="219"/>
      <c r="J238" s="215"/>
      <c r="K238" s="215"/>
      <c r="L238" s="220"/>
      <c r="M238" s="221"/>
      <c r="N238" s="222"/>
      <c r="O238" s="222"/>
      <c r="P238" s="222"/>
      <c r="Q238" s="222"/>
      <c r="R238" s="222"/>
      <c r="S238" s="222"/>
      <c r="T238" s="223"/>
      <c r="AT238" s="224" t="s">
        <v>180</v>
      </c>
      <c r="AU238" s="224" t="s">
        <v>83</v>
      </c>
      <c r="AV238" s="14" t="s">
        <v>178</v>
      </c>
      <c r="AW238" s="14" t="s">
        <v>34</v>
      </c>
      <c r="AX238" s="14" t="s">
        <v>81</v>
      </c>
      <c r="AY238" s="224" t="s">
        <v>172</v>
      </c>
    </row>
    <row r="239" spans="1:65" s="2" customFormat="1" ht="16.5" customHeight="1">
      <c r="A239" s="35"/>
      <c r="B239" s="36"/>
      <c r="C239" s="235" t="s">
        <v>427</v>
      </c>
      <c r="D239" s="235" t="s">
        <v>416</v>
      </c>
      <c r="E239" s="236" t="s">
        <v>653</v>
      </c>
      <c r="F239" s="237" t="s">
        <v>654</v>
      </c>
      <c r="G239" s="238" t="s">
        <v>518</v>
      </c>
      <c r="H239" s="239">
        <v>1</v>
      </c>
      <c r="I239" s="240"/>
      <c r="J239" s="241">
        <f>ROUND(I239*H239,2)</f>
        <v>0</v>
      </c>
      <c r="K239" s="237" t="s">
        <v>21</v>
      </c>
      <c r="L239" s="242"/>
      <c r="M239" s="243" t="s">
        <v>21</v>
      </c>
      <c r="N239" s="244" t="s">
        <v>44</v>
      </c>
      <c r="O239" s="65"/>
      <c r="P239" s="198">
        <f>O239*H239</f>
        <v>0</v>
      </c>
      <c r="Q239" s="198">
        <v>5.0000000000000002E-5</v>
      </c>
      <c r="R239" s="198">
        <f>Q239*H239</f>
        <v>5.0000000000000002E-5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214</v>
      </c>
      <c r="AT239" s="200" t="s">
        <v>416</v>
      </c>
      <c r="AU239" s="200" t="s">
        <v>83</v>
      </c>
      <c r="AY239" s="18" t="s">
        <v>172</v>
      </c>
      <c r="BE239" s="201">
        <f>IF(N239="základní",J239,0)</f>
        <v>0</v>
      </c>
      <c r="BF239" s="201">
        <f>IF(N239="snížená",J239,0)</f>
        <v>0</v>
      </c>
      <c r="BG239" s="201">
        <f>IF(N239="zákl. přenesená",J239,0)</f>
        <v>0</v>
      </c>
      <c r="BH239" s="201">
        <f>IF(N239="sníž. přenesená",J239,0)</f>
        <v>0</v>
      </c>
      <c r="BI239" s="201">
        <f>IF(N239="nulová",J239,0)</f>
        <v>0</v>
      </c>
      <c r="BJ239" s="18" t="s">
        <v>81</v>
      </c>
      <c r="BK239" s="201">
        <f>ROUND(I239*H239,2)</f>
        <v>0</v>
      </c>
      <c r="BL239" s="18" t="s">
        <v>178</v>
      </c>
      <c r="BM239" s="200" t="s">
        <v>655</v>
      </c>
    </row>
    <row r="240" spans="1:65" s="13" customFormat="1">
      <c r="B240" s="202"/>
      <c r="C240" s="203"/>
      <c r="D240" s="204" t="s">
        <v>180</v>
      </c>
      <c r="E240" s="205" t="s">
        <v>21</v>
      </c>
      <c r="F240" s="206" t="s">
        <v>81</v>
      </c>
      <c r="G240" s="203"/>
      <c r="H240" s="207">
        <v>1</v>
      </c>
      <c r="I240" s="208"/>
      <c r="J240" s="203"/>
      <c r="K240" s="203"/>
      <c r="L240" s="209"/>
      <c r="M240" s="210"/>
      <c r="N240" s="211"/>
      <c r="O240" s="211"/>
      <c r="P240" s="211"/>
      <c r="Q240" s="211"/>
      <c r="R240" s="211"/>
      <c r="S240" s="211"/>
      <c r="T240" s="212"/>
      <c r="AT240" s="213" t="s">
        <v>180</v>
      </c>
      <c r="AU240" s="213" t="s">
        <v>83</v>
      </c>
      <c r="AV240" s="13" t="s">
        <v>83</v>
      </c>
      <c r="AW240" s="13" t="s">
        <v>34</v>
      </c>
      <c r="AX240" s="13" t="s">
        <v>73</v>
      </c>
      <c r="AY240" s="213" t="s">
        <v>172</v>
      </c>
    </row>
    <row r="241" spans="1:65" s="14" customFormat="1">
      <c r="B241" s="214"/>
      <c r="C241" s="215"/>
      <c r="D241" s="204" t="s">
        <v>180</v>
      </c>
      <c r="E241" s="216" t="s">
        <v>21</v>
      </c>
      <c r="F241" s="217" t="s">
        <v>182</v>
      </c>
      <c r="G241" s="215"/>
      <c r="H241" s="218">
        <v>1</v>
      </c>
      <c r="I241" s="219"/>
      <c r="J241" s="215"/>
      <c r="K241" s="215"/>
      <c r="L241" s="220"/>
      <c r="M241" s="221"/>
      <c r="N241" s="222"/>
      <c r="O241" s="222"/>
      <c r="P241" s="222"/>
      <c r="Q241" s="222"/>
      <c r="R241" s="222"/>
      <c r="S241" s="222"/>
      <c r="T241" s="223"/>
      <c r="AT241" s="224" t="s">
        <v>180</v>
      </c>
      <c r="AU241" s="224" t="s">
        <v>83</v>
      </c>
      <c r="AV241" s="14" t="s">
        <v>178</v>
      </c>
      <c r="AW241" s="14" t="s">
        <v>34</v>
      </c>
      <c r="AX241" s="14" t="s">
        <v>81</v>
      </c>
      <c r="AY241" s="224" t="s">
        <v>172</v>
      </c>
    </row>
    <row r="242" spans="1:65" s="2" customFormat="1" ht="16.5" customHeight="1">
      <c r="A242" s="35"/>
      <c r="B242" s="36"/>
      <c r="C242" s="235" t="s">
        <v>435</v>
      </c>
      <c r="D242" s="235" t="s">
        <v>416</v>
      </c>
      <c r="E242" s="236" t="s">
        <v>657</v>
      </c>
      <c r="F242" s="237" t="s">
        <v>658</v>
      </c>
      <c r="G242" s="238" t="s">
        <v>518</v>
      </c>
      <c r="H242" s="239">
        <v>1</v>
      </c>
      <c r="I242" s="240"/>
      <c r="J242" s="241">
        <f>ROUND(I242*H242,2)</f>
        <v>0</v>
      </c>
      <c r="K242" s="237" t="s">
        <v>21</v>
      </c>
      <c r="L242" s="242"/>
      <c r="M242" s="243" t="s">
        <v>21</v>
      </c>
      <c r="N242" s="244" t="s">
        <v>44</v>
      </c>
      <c r="O242" s="65"/>
      <c r="P242" s="198">
        <f>O242*H242</f>
        <v>0</v>
      </c>
      <c r="Q242" s="198">
        <v>6.0000000000000002E-5</v>
      </c>
      <c r="R242" s="198">
        <f>Q242*H242</f>
        <v>6.0000000000000002E-5</v>
      </c>
      <c r="S242" s="198">
        <v>0</v>
      </c>
      <c r="T242" s="19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214</v>
      </c>
      <c r="AT242" s="200" t="s">
        <v>416</v>
      </c>
      <c r="AU242" s="200" t="s">
        <v>83</v>
      </c>
      <c r="AY242" s="18" t="s">
        <v>172</v>
      </c>
      <c r="BE242" s="201">
        <f>IF(N242="základní",J242,0)</f>
        <v>0</v>
      </c>
      <c r="BF242" s="201">
        <f>IF(N242="snížená",J242,0)</f>
        <v>0</v>
      </c>
      <c r="BG242" s="201">
        <f>IF(N242="zákl. přenesená",J242,0)</f>
        <v>0</v>
      </c>
      <c r="BH242" s="201">
        <f>IF(N242="sníž. přenesená",J242,0)</f>
        <v>0</v>
      </c>
      <c r="BI242" s="201">
        <f>IF(N242="nulová",J242,0)</f>
        <v>0</v>
      </c>
      <c r="BJ242" s="18" t="s">
        <v>81</v>
      </c>
      <c r="BK242" s="201">
        <f>ROUND(I242*H242,2)</f>
        <v>0</v>
      </c>
      <c r="BL242" s="18" t="s">
        <v>178</v>
      </c>
      <c r="BM242" s="200" t="s">
        <v>977</v>
      </c>
    </row>
    <row r="243" spans="1:65" s="2" customFormat="1" ht="24" customHeight="1">
      <c r="A243" s="35"/>
      <c r="B243" s="36"/>
      <c r="C243" s="189" t="s">
        <v>440</v>
      </c>
      <c r="D243" s="189" t="s">
        <v>174</v>
      </c>
      <c r="E243" s="190" t="s">
        <v>661</v>
      </c>
      <c r="F243" s="191" t="s">
        <v>662</v>
      </c>
      <c r="G243" s="192" t="s">
        <v>217</v>
      </c>
      <c r="H243" s="193">
        <v>8</v>
      </c>
      <c r="I243" s="194"/>
      <c r="J243" s="195">
        <f>ROUND(I243*H243,2)</f>
        <v>0</v>
      </c>
      <c r="K243" s="191" t="s">
        <v>177</v>
      </c>
      <c r="L243" s="40"/>
      <c r="M243" s="196" t="s">
        <v>21</v>
      </c>
      <c r="N243" s="197" t="s">
        <v>44</v>
      </c>
      <c r="O243" s="65"/>
      <c r="P243" s="198">
        <f>O243*H243</f>
        <v>0</v>
      </c>
      <c r="Q243" s="198">
        <v>0</v>
      </c>
      <c r="R243" s="198">
        <f>Q243*H243</f>
        <v>0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178</v>
      </c>
      <c r="AT243" s="200" t="s">
        <v>174</v>
      </c>
      <c r="AU243" s="200" t="s">
        <v>83</v>
      </c>
      <c r="AY243" s="18" t="s">
        <v>172</v>
      </c>
      <c r="BE243" s="201">
        <f>IF(N243="základní",J243,0)</f>
        <v>0</v>
      </c>
      <c r="BF243" s="201">
        <f>IF(N243="snížená",J243,0)</f>
        <v>0</v>
      </c>
      <c r="BG243" s="201">
        <f>IF(N243="zákl. přenesená",J243,0)</f>
        <v>0</v>
      </c>
      <c r="BH243" s="201">
        <f>IF(N243="sníž. přenesená",J243,0)</f>
        <v>0</v>
      </c>
      <c r="BI243" s="201">
        <f>IF(N243="nulová",J243,0)</f>
        <v>0</v>
      </c>
      <c r="BJ243" s="18" t="s">
        <v>81</v>
      </c>
      <c r="BK243" s="201">
        <f>ROUND(I243*H243,2)</f>
        <v>0</v>
      </c>
      <c r="BL243" s="18" t="s">
        <v>178</v>
      </c>
      <c r="BM243" s="200" t="s">
        <v>663</v>
      </c>
    </row>
    <row r="244" spans="1:65" s="15" customFormat="1">
      <c r="B244" s="225"/>
      <c r="C244" s="226"/>
      <c r="D244" s="204" t="s">
        <v>180</v>
      </c>
      <c r="E244" s="227" t="s">
        <v>21</v>
      </c>
      <c r="F244" s="228" t="s">
        <v>1090</v>
      </c>
      <c r="G244" s="226"/>
      <c r="H244" s="227" t="s">
        <v>21</v>
      </c>
      <c r="I244" s="229"/>
      <c r="J244" s="226"/>
      <c r="K244" s="226"/>
      <c r="L244" s="230"/>
      <c r="M244" s="231"/>
      <c r="N244" s="232"/>
      <c r="O244" s="232"/>
      <c r="P244" s="232"/>
      <c r="Q244" s="232"/>
      <c r="R244" s="232"/>
      <c r="S244" s="232"/>
      <c r="T244" s="233"/>
      <c r="AT244" s="234" t="s">
        <v>180</v>
      </c>
      <c r="AU244" s="234" t="s">
        <v>83</v>
      </c>
      <c r="AV244" s="15" t="s">
        <v>81</v>
      </c>
      <c r="AW244" s="15" t="s">
        <v>34</v>
      </c>
      <c r="AX244" s="15" t="s">
        <v>73</v>
      </c>
      <c r="AY244" s="234" t="s">
        <v>172</v>
      </c>
    </row>
    <row r="245" spans="1:65" s="13" customFormat="1">
      <c r="B245" s="202"/>
      <c r="C245" s="203"/>
      <c r="D245" s="204" t="s">
        <v>180</v>
      </c>
      <c r="E245" s="205" t="s">
        <v>21</v>
      </c>
      <c r="F245" s="206" t="s">
        <v>1095</v>
      </c>
      <c r="G245" s="203"/>
      <c r="H245" s="207">
        <v>8</v>
      </c>
      <c r="I245" s="208"/>
      <c r="J245" s="203"/>
      <c r="K245" s="203"/>
      <c r="L245" s="209"/>
      <c r="M245" s="210"/>
      <c r="N245" s="211"/>
      <c r="O245" s="211"/>
      <c r="P245" s="211"/>
      <c r="Q245" s="211"/>
      <c r="R245" s="211"/>
      <c r="S245" s="211"/>
      <c r="T245" s="212"/>
      <c r="AT245" s="213" t="s">
        <v>180</v>
      </c>
      <c r="AU245" s="213" t="s">
        <v>83</v>
      </c>
      <c r="AV245" s="13" t="s">
        <v>83</v>
      </c>
      <c r="AW245" s="13" t="s">
        <v>34</v>
      </c>
      <c r="AX245" s="13" t="s">
        <v>73</v>
      </c>
      <c r="AY245" s="213" t="s">
        <v>172</v>
      </c>
    </row>
    <row r="246" spans="1:65" s="14" customFormat="1">
      <c r="B246" s="214"/>
      <c r="C246" s="215"/>
      <c r="D246" s="204" t="s">
        <v>180</v>
      </c>
      <c r="E246" s="216" t="s">
        <v>21</v>
      </c>
      <c r="F246" s="217" t="s">
        <v>182</v>
      </c>
      <c r="G246" s="215"/>
      <c r="H246" s="218">
        <v>8</v>
      </c>
      <c r="I246" s="219"/>
      <c r="J246" s="215"/>
      <c r="K246" s="215"/>
      <c r="L246" s="220"/>
      <c r="M246" s="221"/>
      <c r="N246" s="222"/>
      <c r="O246" s="222"/>
      <c r="P246" s="222"/>
      <c r="Q246" s="222"/>
      <c r="R246" s="222"/>
      <c r="S246" s="222"/>
      <c r="T246" s="223"/>
      <c r="AT246" s="224" t="s">
        <v>180</v>
      </c>
      <c r="AU246" s="224" t="s">
        <v>83</v>
      </c>
      <c r="AV246" s="14" t="s">
        <v>178</v>
      </c>
      <c r="AW246" s="14" t="s">
        <v>34</v>
      </c>
      <c r="AX246" s="14" t="s">
        <v>81</v>
      </c>
      <c r="AY246" s="224" t="s">
        <v>172</v>
      </c>
    </row>
    <row r="247" spans="1:65" s="2" customFormat="1" ht="16.5" customHeight="1">
      <c r="A247" s="35"/>
      <c r="B247" s="36"/>
      <c r="C247" s="235" t="s">
        <v>449</v>
      </c>
      <c r="D247" s="235" t="s">
        <v>416</v>
      </c>
      <c r="E247" s="236" t="s">
        <v>666</v>
      </c>
      <c r="F247" s="237" t="s">
        <v>667</v>
      </c>
      <c r="G247" s="238" t="s">
        <v>518</v>
      </c>
      <c r="H247" s="239">
        <v>4</v>
      </c>
      <c r="I247" s="240"/>
      <c r="J247" s="241">
        <f>ROUND(I247*H247,2)</f>
        <v>0</v>
      </c>
      <c r="K247" s="237" t="s">
        <v>21</v>
      </c>
      <c r="L247" s="242"/>
      <c r="M247" s="243" t="s">
        <v>21</v>
      </c>
      <c r="N247" s="244" t="s">
        <v>44</v>
      </c>
      <c r="O247" s="65"/>
      <c r="P247" s="198">
        <f>O247*H247</f>
        <v>0</v>
      </c>
      <c r="Q247" s="198">
        <v>2.3000000000000001E-4</v>
      </c>
      <c r="R247" s="198">
        <f>Q247*H247</f>
        <v>9.2000000000000003E-4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214</v>
      </c>
      <c r="AT247" s="200" t="s">
        <v>416</v>
      </c>
      <c r="AU247" s="200" t="s">
        <v>83</v>
      </c>
      <c r="AY247" s="18" t="s">
        <v>172</v>
      </c>
      <c r="BE247" s="201">
        <f>IF(N247="základní",J247,0)</f>
        <v>0</v>
      </c>
      <c r="BF247" s="201">
        <f>IF(N247="snížená",J247,0)</f>
        <v>0</v>
      </c>
      <c r="BG247" s="201">
        <f>IF(N247="zákl. přenesená",J247,0)</f>
        <v>0</v>
      </c>
      <c r="BH247" s="201">
        <f>IF(N247="sníž. přenesená",J247,0)</f>
        <v>0</v>
      </c>
      <c r="BI247" s="201">
        <f>IF(N247="nulová",J247,0)</f>
        <v>0</v>
      </c>
      <c r="BJ247" s="18" t="s">
        <v>81</v>
      </c>
      <c r="BK247" s="201">
        <f>ROUND(I247*H247,2)</f>
        <v>0</v>
      </c>
      <c r="BL247" s="18" t="s">
        <v>178</v>
      </c>
      <c r="BM247" s="200" t="s">
        <v>668</v>
      </c>
    </row>
    <row r="248" spans="1:65" s="2" customFormat="1" ht="16.5" customHeight="1">
      <c r="A248" s="35"/>
      <c r="B248" s="36"/>
      <c r="C248" s="235" t="s">
        <v>454</v>
      </c>
      <c r="D248" s="235" t="s">
        <v>416</v>
      </c>
      <c r="E248" s="236" t="s">
        <v>670</v>
      </c>
      <c r="F248" s="237" t="s">
        <v>671</v>
      </c>
      <c r="G248" s="238" t="s">
        <v>518</v>
      </c>
      <c r="H248" s="239">
        <v>4</v>
      </c>
      <c r="I248" s="240"/>
      <c r="J248" s="241">
        <f>ROUND(I248*H248,2)</f>
        <v>0</v>
      </c>
      <c r="K248" s="237" t="s">
        <v>21</v>
      </c>
      <c r="L248" s="242"/>
      <c r="M248" s="243" t="s">
        <v>21</v>
      </c>
      <c r="N248" s="244" t="s">
        <v>44</v>
      </c>
      <c r="O248" s="65"/>
      <c r="P248" s="198">
        <f>O248*H248</f>
        <v>0</v>
      </c>
      <c r="Q248" s="198">
        <v>2.1000000000000001E-4</v>
      </c>
      <c r="R248" s="198">
        <f>Q248*H248</f>
        <v>8.4000000000000003E-4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214</v>
      </c>
      <c r="AT248" s="200" t="s">
        <v>416</v>
      </c>
      <c r="AU248" s="200" t="s">
        <v>83</v>
      </c>
      <c r="AY248" s="18" t="s">
        <v>172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8" t="s">
        <v>81</v>
      </c>
      <c r="BK248" s="201">
        <f>ROUND(I248*H248,2)</f>
        <v>0</v>
      </c>
      <c r="BL248" s="18" t="s">
        <v>178</v>
      </c>
      <c r="BM248" s="200" t="s">
        <v>672</v>
      </c>
    </row>
    <row r="249" spans="1:65" s="2" customFormat="1" ht="24" customHeight="1">
      <c r="A249" s="35"/>
      <c r="B249" s="36"/>
      <c r="C249" s="189" t="s">
        <v>459</v>
      </c>
      <c r="D249" s="189" t="s">
        <v>174</v>
      </c>
      <c r="E249" s="190" t="s">
        <v>674</v>
      </c>
      <c r="F249" s="191" t="s">
        <v>675</v>
      </c>
      <c r="G249" s="192" t="s">
        <v>217</v>
      </c>
      <c r="H249" s="193">
        <v>2</v>
      </c>
      <c r="I249" s="194"/>
      <c r="J249" s="195">
        <f>ROUND(I249*H249,2)</f>
        <v>0</v>
      </c>
      <c r="K249" s="191" t="s">
        <v>177</v>
      </c>
      <c r="L249" s="40"/>
      <c r="M249" s="196" t="s">
        <v>21</v>
      </c>
      <c r="N249" s="197" t="s">
        <v>44</v>
      </c>
      <c r="O249" s="65"/>
      <c r="P249" s="198">
        <f>O249*H249</f>
        <v>0</v>
      </c>
      <c r="Q249" s="198">
        <v>0</v>
      </c>
      <c r="R249" s="198">
        <f>Q249*H249</f>
        <v>0</v>
      </c>
      <c r="S249" s="198">
        <v>0</v>
      </c>
      <c r="T249" s="19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178</v>
      </c>
      <c r="AT249" s="200" t="s">
        <v>174</v>
      </c>
      <c r="AU249" s="200" t="s">
        <v>83</v>
      </c>
      <c r="AY249" s="18" t="s">
        <v>172</v>
      </c>
      <c r="BE249" s="201">
        <f>IF(N249="základní",J249,0)</f>
        <v>0</v>
      </c>
      <c r="BF249" s="201">
        <f>IF(N249="snížená",J249,0)</f>
        <v>0</v>
      </c>
      <c r="BG249" s="201">
        <f>IF(N249="zákl. přenesená",J249,0)</f>
        <v>0</v>
      </c>
      <c r="BH249" s="201">
        <f>IF(N249="sníž. přenesená",J249,0)</f>
        <v>0</v>
      </c>
      <c r="BI249" s="201">
        <f>IF(N249="nulová",J249,0)</f>
        <v>0</v>
      </c>
      <c r="BJ249" s="18" t="s">
        <v>81</v>
      </c>
      <c r="BK249" s="201">
        <f>ROUND(I249*H249,2)</f>
        <v>0</v>
      </c>
      <c r="BL249" s="18" t="s">
        <v>178</v>
      </c>
      <c r="BM249" s="200" t="s">
        <v>676</v>
      </c>
    </row>
    <row r="250" spans="1:65" s="15" customFormat="1">
      <c r="B250" s="225"/>
      <c r="C250" s="226"/>
      <c r="D250" s="204" t="s">
        <v>180</v>
      </c>
      <c r="E250" s="227" t="s">
        <v>21</v>
      </c>
      <c r="F250" s="228" t="s">
        <v>1090</v>
      </c>
      <c r="G250" s="226"/>
      <c r="H250" s="227" t="s">
        <v>21</v>
      </c>
      <c r="I250" s="229"/>
      <c r="J250" s="226"/>
      <c r="K250" s="226"/>
      <c r="L250" s="230"/>
      <c r="M250" s="231"/>
      <c r="N250" s="232"/>
      <c r="O250" s="232"/>
      <c r="P250" s="232"/>
      <c r="Q250" s="232"/>
      <c r="R250" s="232"/>
      <c r="S250" s="232"/>
      <c r="T250" s="233"/>
      <c r="AT250" s="234" t="s">
        <v>180</v>
      </c>
      <c r="AU250" s="234" t="s">
        <v>83</v>
      </c>
      <c r="AV250" s="15" t="s">
        <v>81</v>
      </c>
      <c r="AW250" s="15" t="s">
        <v>34</v>
      </c>
      <c r="AX250" s="15" t="s">
        <v>73</v>
      </c>
      <c r="AY250" s="234" t="s">
        <v>172</v>
      </c>
    </row>
    <row r="251" spans="1:65" s="13" customFormat="1">
      <c r="B251" s="202"/>
      <c r="C251" s="203"/>
      <c r="D251" s="204" t="s">
        <v>180</v>
      </c>
      <c r="E251" s="205" t="s">
        <v>21</v>
      </c>
      <c r="F251" s="206" t="s">
        <v>83</v>
      </c>
      <c r="G251" s="203"/>
      <c r="H251" s="207">
        <v>2</v>
      </c>
      <c r="I251" s="208"/>
      <c r="J251" s="203"/>
      <c r="K251" s="203"/>
      <c r="L251" s="209"/>
      <c r="M251" s="210"/>
      <c r="N251" s="211"/>
      <c r="O251" s="211"/>
      <c r="P251" s="211"/>
      <c r="Q251" s="211"/>
      <c r="R251" s="211"/>
      <c r="S251" s="211"/>
      <c r="T251" s="212"/>
      <c r="AT251" s="213" t="s">
        <v>180</v>
      </c>
      <c r="AU251" s="213" t="s">
        <v>83</v>
      </c>
      <c r="AV251" s="13" t="s">
        <v>83</v>
      </c>
      <c r="AW251" s="13" t="s">
        <v>34</v>
      </c>
      <c r="AX251" s="13" t="s">
        <v>73</v>
      </c>
      <c r="AY251" s="213" t="s">
        <v>172</v>
      </c>
    </row>
    <row r="252" spans="1:65" s="14" customFormat="1">
      <c r="B252" s="214"/>
      <c r="C252" s="215"/>
      <c r="D252" s="204" t="s">
        <v>180</v>
      </c>
      <c r="E252" s="216" t="s">
        <v>21</v>
      </c>
      <c r="F252" s="217" t="s">
        <v>182</v>
      </c>
      <c r="G252" s="215"/>
      <c r="H252" s="218">
        <v>2</v>
      </c>
      <c r="I252" s="219"/>
      <c r="J252" s="215"/>
      <c r="K252" s="215"/>
      <c r="L252" s="220"/>
      <c r="M252" s="221"/>
      <c r="N252" s="222"/>
      <c r="O252" s="222"/>
      <c r="P252" s="222"/>
      <c r="Q252" s="222"/>
      <c r="R252" s="222"/>
      <c r="S252" s="222"/>
      <c r="T252" s="223"/>
      <c r="AT252" s="224" t="s">
        <v>180</v>
      </c>
      <c r="AU252" s="224" t="s">
        <v>83</v>
      </c>
      <c r="AV252" s="14" t="s">
        <v>178</v>
      </c>
      <c r="AW252" s="14" t="s">
        <v>34</v>
      </c>
      <c r="AX252" s="14" t="s">
        <v>81</v>
      </c>
      <c r="AY252" s="224" t="s">
        <v>172</v>
      </c>
    </row>
    <row r="253" spans="1:65" s="2" customFormat="1" ht="16.5" customHeight="1">
      <c r="A253" s="35"/>
      <c r="B253" s="36"/>
      <c r="C253" s="235" t="s">
        <v>466</v>
      </c>
      <c r="D253" s="235" t="s">
        <v>416</v>
      </c>
      <c r="E253" s="236" t="s">
        <v>679</v>
      </c>
      <c r="F253" s="237" t="s">
        <v>680</v>
      </c>
      <c r="G253" s="238" t="s">
        <v>518</v>
      </c>
      <c r="H253" s="239">
        <v>2</v>
      </c>
      <c r="I253" s="240"/>
      <c r="J253" s="241">
        <f>ROUND(I253*H253,2)</f>
        <v>0</v>
      </c>
      <c r="K253" s="237" t="s">
        <v>21</v>
      </c>
      <c r="L253" s="242"/>
      <c r="M253" s="243" t="s">
        <v>21</v>
      </c>
      <c r="N253" s="244" t="s">
        <v>44</v>
      </c>
      <c r="O253" s="65"/>
      <c r="P253" s="198">
        <f>O253*H253</f>
        <v>0</v>
      </c>
      <c r="Q253" s="198">
        <v>2.5999999999999998E-4</v>
      </c>
      <c r="R253" s="198">
        <f>Q253*H253</f>
        <v>5.1999999999999995E-4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214</v>
      </c>
      <c r="AT253" s="200" t="s">
        <v>416</v>
      </c>
      <c r="AU253" s="200" t="s">
        <v>83</v>
      </c>
      <c r="AY253" s="18" t="s">
        <v>172</v>
      </c>
      <c r="BE253" s="201">
        <f>IF(N253="základní",J253,0)</f>
        <v>0</v>
      </c>
      <c r="BF253" s="201">
        <f>IF(N253="snížená",J253,0)</f>
        <v>0</v>
      </c>
      <c r="BG253" s="201">
        <f>IF(N253="zákl. přenesená",J253,0)</f>
        <v>0</v>
      </c>
      <c r="BH253" s="201">
        <f>IF(N253="sníž. přenesená",J253,0)</f>
        <v>0</v>
      </c>
      <c r="BI253" s="201">
        <f>IF(N253="nulová",J253,0)</f>
        <v>0</v>
      </c>
      <c r="BJ253" s="18" t="s">
        <v>81</v>
      </c>
      <c r="BK253" s="201">
        <f>ROUND(I253*H253,2)</f>
        <v>0</v>
      </c>
      <c r="BL253" s="18" t="s">
        <v>178</v>
      </c>
      <c r="BM253" s="200" t="s">
        <v>1096</v>
      </c>
    </row>
    <row r="254" spans="1:65" s="2" customFormat="1" ht="24" customHeight="1">
      <c r="A254" s="35"/>
      <c r="B254" s="36"/>
      <c r="C254" s="189" t="s">
        <v>472</v>
      </c>
      <c r="D254" s="189" t="s">
        <v>174</v>
      </c>
      <c r="E254" s="190" t="s">
        <v>695</v>
      </c>
      <c r="F254" s="191" t="s">
        <v>696</v>
      </c>
      <c r="G254" s="192" t="s">
        <v>217</v>
      </c>
      <c r="H254" s="193">
        <v>1</v>
      </c>
      <c r="I254" s="194"/>
      <c r="J254" s="195">
        <f>ROUND(I254*H254,2)</f>
        <v>0</v>
      </c>
      <c r="K254" s="191" t="s">
        <v>177</v>
      </c>
      <c r="L254" s="40"/>
      <c r="M254" s="196" t="s">
        <v>21</v>
      </c>
      <c r="N254" s="197" t="s">
        <v>44</v>
      </c>
      <c r="O254" s="65"/>
      <c r="P254" s="198">
        <f>O254*H254</f>
        <v>0</v>
      </c>
      <c r="Q254" s="198">
        <v>0</v>
      </c>
      <c r="R254" s="198">
        <f>Q254*H254</f>
        <v>0</v>
      </c>
      <c r="S254" s="198">
        <v>0</v>
      </c>
      <c r="T254" s="19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0" t="s">
        <v>178</v>
      </c>
      <c r="AT254" s="200" t="s">
        <v>174</v>
      </c>
      <c r="AU254" s="200" t="s">
        <v>83</v>
      </c>
      <c r="AY254" s="18" t="s">
        <v>172</v>
      </c>
      <c r="BE254" s="201">
        <f>IF(N254="základní",J254,0)</f>
        <v>0</v>
      </c>
      <c r="BF254" s="201">
        <f>IF(N254="snížená",J254,0)</f>
        <v>0</v>
      </c>
      <c r="BG254" s="201">
        <f>IF(N254="zákl. přenesená",J254,0)</f>
        <v>0</v>
      </c>
      <c r="BH254" s="201">
        <f>IF(N254="sníž. přenesená",J254,0)</f>
        <v>0</v>
      </c>
      <c r="BI254" s="201">
        <f>IF(N254="nulová",J254,0)</f>
        <v>0</v>
      </c>
      <c r="BJ254" s="18" t="s">
        <v>81</v>
      </c>
      <c r="BK254" s="201">
        <f>ROUND(I254*H254,2)</f>
        <v>0</v>
      </c>
      <c r="BL254" s="18" t="s">
        <v>178</v>
      </c>
      <c r="BM254" s="200" t="s">
        <v>1097</v>
      </c>
    </row>
    <row r="255" spans="1:65" s="15" customFormat="1">
      <c r="B255" s="225"/>
      <c r="C255" s="226"/>
      <c r="D255" s="204" t="s">
        <v>180</v>
      </c>
      <c r="E255" s="227" t="s">
        <v>21</v>
      </c>
      <c r="F255" s="228" t="s">
        <v>1090</v>
      </c>
      <c r="G255" s="226"/>
      <c r="H255" s="227" t="s">
        <v>21</v>
      </c>
      <c r="I255" s="229"/>
      <c r="J255" s="226"/>
      <c r="K255" s="226"/>
      <c r="L255" s="230"/>
      <c r="M255" s="231"/>
      <c r="N255" s="232"/>
      <c r="O255" s="232"/>
      <c r="P255" s="232"/>
      <c r="Q255" s="232"/>
      <c r="R255" s="232"/>
      <c r="S255" s="232"/>
      <c r="T255" s="233"/>
      <c r="AT255" s="234" t="s">
        <v>180</v>
      </c>
      <c r="AU255" s="234" t="s">
        <v>83</v>
      </c>
      <c r="AV255" s="15" t="s">
        <v>81</v>
      </c>
      <c r="AW255" s="15" t="s">
        <v>34</v>
      </c>
      <c r="AX255" s="15" t="s">
        <v>73</v>
      </c>
      <c r="AY255" s="234" t="s">
        <v>172</v>
      </c>
    </row>
    <row r="256" spans="1:65" s="13" customFormat="1">
      <c r="B256" s="202"/>
      <c r="C256" s="203"/>
      <c r="D256" s="204" t="s">
        <v>180</v>
      </c>
      <c r="E256" s="205" t="s">
        <v>21</v>
      </c>
      <c r="F256" s="206" t="s">
        <v>81</v>
      </c>
      <c r="G256" s="203"/>
      <c r="H256" s="207">
        <v>1</v>
      </c>
      <c r="I256" s="208"/>
      <c r="J256" s="203"/>
      <c r="K256" s="203"/>
      <c r="L256" s="209"/>
      <c r="M256" s="210"/>
      <c r="N256" s="211"/>
      <c r="O256" s="211"/>
      <c r="P256" s="211"/>
      <c r="Q256" s="211"/>
      <c r="R256" s="211"/>
      <c r="S256" s="211"/>
      <c r="T256" s="212"/>
      <c r="AT256" s="213" t="s">
        <v>180</v>
      </c>
      <c r="AU256" s="213" t="s">
        <v>83</v>
      </c>
      <c r="AV256" s="13" t="s">
        <v>83</v>
      </c>
      <c r="AW256" s="13" t="s">
        <v>34</v>
      </c>
      <c r="AX256" s="13" t="s">
        <v>73</v>
      </c>
      <c r="AY256" s="213" t="s">
        <v>172</v>
      </c>
    </row>
    <row r="257" spans="1:65" s="14" customFormat="1">
      <c r="B257" s="214"/>
      <c r="C257" s="215"/>
      <c r="D257" s="204" t="s">
        <v>180</v>
      </c>
      <c r="E257" s="216" t="s">
        <v>21</v>
      </c>
      <c r="F257" s="217" t="s">
        <v>182</v>
      </c>
      <c r="G257" s="215"/>
      <c r="H257" s="218">
        <v>1</v>
      </c>
      <c r="I257" s="219"/>
      <c r="J257" s="215"/>
      <c r="K257" s="215"/>
      <c r="L257" s="220"/>
      <c r="M257" s="221"/>
      <c r="N257" s="222"/>
      <c r="O257" s="222"/>
      <c r="P257" s="222"/>
      <c r="Q257" s="222"/>
      <c r="R257" s="222"/>
      <c r="S257" s="222"/>
      <c r="T257" s="223"/>
      <c r="AT257" s="224" t="s">
        <v>180</v>
      </c>
      <c r="AU257" s="224" t="s">
        <v>83</v>
      </c>
      <c r="AV257" s="14" t="s">
        <v>178</v>
      </c>
      <c r="AW257" s="14" t="s">
        <v>34</v>
      </c>
      <c r="AX257" s="14" t="s">
        <v>81</v>
      </c>
      <c r="AY257" s="224" t="s">
        <v>172</v>
      </c>
    </row>
    <row r="258" spans="1:65" s="2" customFormat="1" ht="16.5" customHeight="1">
      <c r="A258" s="35"/>
      <c r="B258" s="36"/>
      <c r="C258" s="235" t="s">
        <v>477</v>
      </c>
      <c r="D258" s="235" t="s">
        <v>416</v>
      </c>
      <c r="E258" s="236" t="s">
        <v>699</v>
      </c>
      <c r="F258" s="237" t="s">
        <v>700</v>
      </c>
      <c r="G258" s="238" t="s">
        <v>518</v>
      </c>
      <c r="H258" s="239">
        <v>1</v>
      </c>
      <c r="I258" s="240"/>
      <c r="J258" s="241">
        <f>ROUND(I258*H258,2)</f>
        <v>0</v>
      </c>
      <c r="K258" s="237" t="s">
        <v>21</v>
      </c>
      <c r="L258" s="242"/>
      <c r="M258" s="243" t="s">
        <v>21</v>
      </c>
      <c r="N258" s="244" t="s">
        <v>44</v>
      </c>
      <c r="O258" s="65"/>
      <c r="P258" s="198">
        <f>O258*H258</f>
        <v>0</v>
      </c>
      <c r="Q258" s="198">
        <v>3.2000000000000003E-4</v>
      </c>
      <c r="R258" s="198">
        <f>Q258*H258</f>
        <v>3.2000000000000003E-4</v>
      </c>
      <c r="S258" s="198">
        <v>0</v>
      </c>
      <c r="T258" s="19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214</v>
      </c>
      <c r="AT258" s="200" t="s">
        <v>416</v>
      </c>
      <c r="AU258" s="200" t="s">
        <v>83</v>
      </c>
      <c r="AY258" s="18" t="s">
        <v>172</v>
      </c>
      <c r="BE258" s="201">
        <f>IF(N258="základní",J258,0)</f>
        <v>0</v>
      </c>
      <c r="BF258" s="201">
        <f>IF(N258="snížená",J258,0)</f>
        <v>0</v>
      </c>
      <c r="BG258" s="201">
        <f>IF(N258="zákl. přenesená",J258,0)</f>
        <v>0</v>
      </c>
      <c r="BH258" s="201">
        <f>IF(N258="sníž. přenesená",J258,0)</f>
        <v>0</v>
      </c>
      <c r="BI258" s="201">
        <f>IF(N258="nulová",J258,0)</f>
        <v>0</v>
      </c>
      <c r="BJ258" s="18" t="s">
        <v>81</v>
      </c>
      <c r="BK258" s="201">
        <f>ROUND(I258*H258,2)</f>
        <v>0</v>
      </c>
      <c r="BL258" s="18" t="s">
        <v>178</v>
      </c>
      <c r="BM258" s="200" t="s">
        <v>1098</v>
      </c>
    </row>
    <row r="259" spans="1:65" s="2" customFormat="1" ht="24" customHeight="1">
      <c r="A259" s="35"/>
      <c r="B259" s="36"/>
      <c r="C259" s="189" t="s">
        <v>484</v>
      </c>
      <c r="D259" s="189" t="s">
        <v>174</v>
      </c>
      <c r="E259" s="190" t="s">
        <v>703</v>
      </c>
      <c r="F259" s="191" t="s">
        <v>704</v>
      </c>
      <c r="G259" s="192" t="s">
        <v>217</v>
      </c>
      <c r="H259" s="193">
        <v>1</v>
      </c>
      <c r="I259" s="194"/>
      <c r="J259" s="195">
        <f>ROUND(I259*H259,2)</f>
        <v>0</v>
      </c>
      <c r="K259" s="191" t="s">
        <v>177</v>
      </c>
      <c r="L259" s="40"/>
      <c r="M259" s="196" t="s">
        <v>21</v>
      </c>
      <c r="N259" s="197" t="s">
        <v>44</v>
      </c>
      <c r="O259" s="65"/>
      <c r="P259" s="198">
        <f>O259*H259</f>
        <v>0</v>
      </c>
      <c r="Q259" s="198">
        <v>0</v>
      </c>
      <c r="R259" s="198">
        <f>Q259*H259</f>
        <v>0</v>
      </c>
      <c r="S259" s="198">
        <v>0</v>
      </c>
      <c r="T259" s="19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0" t="s">
        <v>178</v>
      </c>
      <c r="AT259" s="200" t="s">
        <v>174</v>
      </c>
      <c r="AU259" s="200" t="s">
        <v>83</v>
      </c>
      <c r="AY259" s="18" t="s">
        <v>172</v>
      </c>
      <c r="BE259" s="201">
        <f>IF(N259="základní",J259,0)</f>
        <v>0</v>
      </c>
      <c r="BF259" s="201">
        <f>IF(N259="snížená",J259,0)</f>
        <v>0</v>
      </c>
      <c r="BG259" s="201">
        <f>IF(N259="zákl. přenesená",J259,0)</f>
        <v>0</v>
      </c>
      <c r="BH259" s="201">
        <f>IF(N259="sníž. přenesená",J259,0)</f>
        <v>0</v>
      </c>
      <c r="BI259" s="201">
        <f>IF(N259="nulová",J259,0)</f>
        <v>0</v>
      </c>
      <c r="BJ259" s="18" t="s">
        <v>81</v>
      </c>
      <c r="BK259" s="201">
        <f>ROUND(I259*H259,2)</f>
        <v>0</v>
      </c>
      <c r="BL259" s="18" t="s">
        <v>178</v>
      </c>
      <c r="BM259" s="200" t="s">
        <v>705</v>
      </c>
    </row>
    <row r="260" spans="1:65" s="15" customFormat="1">
      <c r="B260" s="225"/>
      <c r="C260" s="226"/>
      <c r="D260" s="204" t="s">
        <v>180</v>
      </c>
      <c r="E260" s="227" t="s">
        <v>21</v>
      </c>
      <c r="F260" s="228" t="s">
        <v>1090</v>
      </c>
      <c r="G260" s="226"/>
      <c r="H260" s="227" t="s">
        <v>21</v>
      </c>
      <c r="I260" s="229"/>
      <c r="J260" s="226"/>
      <c r="K260" s="226"/>
      <c r="L260" s="230"/>
      <c r="M260" s="231"/>
      <c r="N260" s="232"/>
      <c r="O260" s="232"/>
      <c r="P260" s="232"/>
      <c r="Q260" s="232"/>
      <c r="R260" s="232"/>
      <c r="S260" s="232"/>
      <c r="T260" s="233"/>
      <c r="AT260" s="234" t="s">
        <v>180</v>
      </c>
      <c r="AU260" s="234" t="s">
        <v>83</v>
      </c>
      <c r="AV260" s="15" t="s">
        <v>81</v>
      </c>
      <c r="AW260" s="15" t="s">
        <v>34</v>
      </c>
      <c r="AX260" s="15" t="s">
        <v>73</v>
      </c>
      <c r="AY260" s="234" t="s">
        <v>172</v>
      </c>
    </row>
    <row r="261" spans="1:65" s="13" customFormat="1">
      <c r="B261" s="202"/>
      <c r="C261" s="203"/>
      <c r="D261" s="204" t="s">
        <v>180</v>
      </c>
      <c r="E261" s="205" t="s">
        <v>21</v>
      </c>
      <c r="F261" s="206" t="s">
        <v>81</v>
      </c>
      <c r="G261" s="203"/>
      <c r="H261" s="207">
        <v>1</v>
      </c>
      <c r="I261" s="208"/>
      <c r="J261" s="203"/>
      <c r="K261" s="203"/>
      <c r="L261" s="209"/>
      <c r="M261" s="210"/>
      <c r="N261" s="211"/>
      <c r="O261" s="211"/>
      <c r="P261" s="211"/>
      <c r="Q261" s="211"/>
      <c r="R261" s="211"/>
      <c r="S261" s="211"/>
      <c r="T261" s="212"/>
      <c r="AT261" s="213" t="s">
        <v>180</v>
      </c>
      <c r="AU261" s="213" t="s">
        <v>83</v>
      </c>
      <c r="AV261" s="13" t="s">
        <v>83</v>
      </c>
      <c r="AW261" s="13" t="s">
        <v>34</v>
      </c>
      <c r="AX261" s="13" t="s">
        <v>73</v>
      </c>
      <c r="AY261" s="213" t="s">
        <v>172</v>
      </c>
    </row>
    <row r="262" spans="1:65" s="14" customFormat="1">
      <c r="B262" s="214"/>
      <c r="C262" s="215"/>
      <c r="D262" s="204" t="s">
        <v>180</v>
      </c>
      <c r="E262" s="216" t="s">
        <v>21</v>
      </c>
      <c r="F262" s="217" t="s">
        <v>182</v>
      </c>
      <c r="G262" s="215"/>
      <c r="H262" s="218">
        <v>1</v>
      </c>
      <c r="I262" s="219"/>
      <c r="J262" s="215"/>
      <c r="K262" s="215"/>
      <c r="L262" s="220"/>
      <c r="M262" s="221"/>
      <c r="N262" s="222"/>
      <c r="O262" s="222"/>
      <c r="P262" s="222"/>
      <c r="Q262" s="222"/>
      <c r="R262" s="222"/>
      <c r="S262" s="222"/>
      <c r="T262" s="223"/>
      <c r="AT262" s="224" t="s">
        <v>180</v>
      </c>
      <c r="AU262" s="224" t="s">
        <v>83</v>
      </c>
      <c r="AV262" s="14" t="s">
        <v>178</v>
      </c>
      <c r="AW262" s="14" t="s">
        <v>34</v>
      </c>
      <c r="AX262" s="14" t="s">
        <v>81</v>
      </c>
      <c r="AY262" s="224" t="s">
        <v>172</v>
      </c>
    </row>
    <row r="263" spans="1:65" s="2" customFormat="1" ht="16.5" customHeight="1">
      <c r="A263" s="35"/>
      <c r="B263" s="36"/>
      <c r="C263" s="235" t="s">
        <v>490</v>
      </c>
      <c r="D263" s="235" t="s">
        <v>416</v>
      </c>
      <c r="E263" s="236" t="s">
        <v>707</v>
      </c>
      <c r="F263" s="237" t="s">
        <v>708</v>
      </c>
      <c r="G263" s="238" t="s">
        <v>709</v>
      </c>
      <c r="H263" s="239">
        <v>1</v>
      </c>
      <c r="I263" s="240"/>
      <c r="J263" s="241">
        <f>ROUND(I263*H263,2)</f>
        <v>0</v>
      </c>
      <c r="K263" s="237" t="s">
        <v>21</v>
      </c>
      <c r="L263" s="242"/>
      <c r="M263" s="243" t="s">
        <v>21</v>
      </c>
      <c r="N263" s="244" t="s">
        <v>44</v>
      </c>
      <c r="O263" s="65"/>
      <c r="P263" s="198">
        <f>O263*H263</f>
        <v>0</v>
      </c>
      <c r="Q263" s="198">
        <v>9.7999999999999997E-4</v>
      </c>
      <c r="R263" s="198">
        <f>Q263*H263</f>
        <v>9.7999999999999997E-4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214</v>
      </c>
      <c r="AT263" s="200" t="s">
        <v>416</v>
      </c>
      <c r="AU263" s="200" t="s">
        <v>83</v>
      </c>
      <c r="AY263" s="18" t="s">
        <v>172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81</v>
      </c>
      <c r="BK263" s="201">
        <f>ROUND(I263*H263,2)</f>
        <v>0</v>
      </c>
      <c r="BL263" s="18" t="s">
        <v>178</v>
      </c>
      <c r="BM263" s="200" t="s">
        <v>710</v>
      </c>
    </row>
    <row r="264" spans="1:65" s="2" customFormat="1" ht="16.5" customHeight="1">
      <c r="A264" s="35"/>
      <c r="B264" s="36"/>
      <c r="C264" s="235" t="s">
        <v>495</v>
      </c>
      <c r="D264" s="235" t="s">
        <v>416</v>
      </c>
      <c r="E264" s="236" t="s">
        <v>712</v>
      </c>
      <c r="F264" s="237" t="s">
        <v>713</v>
      </c>
      <c r="G264" s="238" t="s">
        <v>217</v>
      </c>
      <c r="H264" s="239">
        <v>1</v>
      </c>
      <c r="I264" s="240"/>
      <c r="J264" s="241">
        <f>ROUND(I264*H264,2)</f>
        <v>0</v>
      </c>
      <c r="K264" s="237" t="s">
        <v>21</v>
      </c>
      <c r="L264" s="242"/>
      <c r="M264" s="243" t="s">
        <v>21</v>
      </c>
      <c r="N264" s="244" t="s">
        <v>44</v>
      </c>
      <c r="O264" s="65"/>
      <c r="P264" s="198">
        <f>O264*H264</f>
        <v>0</v>
      </c>
      <c r="Q264" s="198">
        <v>3.5999999999999999E-3</v>
      </c>
      <c r="R264" s="198">
        <f>Q264*H264</f>
        <v>3.5999999999999999E-3</v>
      </c>
      <c r="S264" s="198">
        <v>0</v>
      </c>
      <c r="T264" s="19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0" t="s">
        <v>214</v>
      </c>
      <c r="AT264" s="200" t="s">
        <v>416</v>
      </c>
      <c r="AU264" s="200" t="s">
        <v>83</v>
      </c>
      <c r="AY264" s="18" t="s">
        <v>172</v>
      </c>
      <c r="BE264" s="201">
        <f>IF(N264="základní",J264,0)</f>
        <v>0</v>
      </c>
      <c r="BF264" s="201">
        <f>IF(N264="snížená",J264,0)</f>
        <v>0</v>
      </c>
      <c r="BG264" s="201">
        <f>IF(N264="zákl. přenesená",J264,0)</f>
        <v>0</v>
      </c>
      <c r="BH264" s="201">
        <f>IF(N264="sníž. přenesená",J264,0)</f>
        <v>0</v>
      </c>
      <c r="BI264" s="201">
        <f>IF(N264="nulová",J264,0)</f>
        <v>0</v>
      </c>
      <c r="BJ264" s="18" t="s">
        <v>81</v>
      </c>
      <c r="BK264" s="201">
        <f>ROUND(I264*H264,2)</f>
        <v>0</v>
      </c>
      <c r="BL264" s="18" t="s">
        <v>178</v>
      </c>
      <c r="BM264" s="200" t="s">
        <v>714</v>
      </c>
    </row>
    <row r="265" spans="1:65" s="2" customFormat="1" ht="16.5" customHeight="1">
      <c r="A265" s="35"/>
      <c r="B265" s="36"/>
      <c r="C265" s="189" t="s">
        <v>500</v>
      </c>
      <c r="D265" s="189" t="s">
        <v>174</v>
      </c>
      <c r="E265" s="190" t="s">
        <v>716</v>
      </c>
      <c r="F265" s="191" t="s">
        <v>717</v>
      </c>
      <c r="G265" s="192" t="s">
        <v>217</v>
      </c>
      <c r="H265" s="193">
        <v>1</v>
      </c>
      <c r="I265" s="194"/>
      <c r="J265" s="195">
        <f>ROUND(I265*H265,2)</f>
        <v>0</v>
      </c>
      <c r="K265" s="191" t="s">
        <v>177</v>
      </c>
      <c r="L265" s="40"/>
      <c r="M265" s="196" t="s">
        <v>21</v>
      </c>
      <c r="N265" s="197" t="s">
        <v>44</v>
      </c>
      <c r="O265" s="65"/>
      <c r="P265" s="198">
        <f>O265*H265</f>
        <v>0</v>
      </c>
      <c r="Q265" s="198">
        <v>2.4000000000000001E-4</v>
      </c>
      <c r="R265" s="198">
        <f>Q265*H265</f>
        <v>2.4000000000000001E-4</v>
      </c>
      <c r="S265" s="198">
        <v>0</v>
      </c>
      <c r="T265" s="19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178</v>
      </c>
      <c r="AT265" s="200" t="s">
        <v>174</v>
      </c>
      <c r="AU265" s="200" t="s">
        <v>83</v>
      </c>
      <c r="AY265" s="18" t="s">
        <v>172</v>
      </c>
      <c r="BE265" s="201">
        <f>IF(N265="základní",J265,0)</f>
        <v>0</v>
      </c>
      <c r="BF265" s="201">
        <f>IF(N265="snížená",J265,0)</f>
        <v>0</v>
      </c>
      <c r="BG265" s="201">
        <f>IF(N265="zákl. přenesená",J265,0)</f>
        <v>0</v>
      </c>
      <c r="BH265" s="201">
        <f>IF(N265="sníž. přenesená",J265,0)</f>
        <v>0</v>
      </c>
      <c r="BI265" s="201">
        <f>IF(N265="nulová",J265,0)</f>
        <v>0</v>
      </c>
      <c r="BJ265" s="18" t="s">
        <v>81</v>
      </c>
      <c r="BK265" s="201">
        <f>ROUND(I265*H265,2)</f>
        <v>0</v>
      </c>
      <c r="BL265" s="18" t="s">
        <v>178</v>
      </c>
      <c r="BM265" s="200" t="s">
        <v>718</v>
      </c>
    </row>
    <row r="266" spans="1:65" s="2" customFormat="1" ht="24" customHeight="1">
      <c r="A266" s="35"/>
      <c r="B266" s="36"/>
      <c r="C266" s="189" t="s">
        <v>506</v>
      </c>
      <c r="D266" s="189" t="s">
        <v>174</v>
      </c>
      <c r="E266" s="190" t="s">
        <v>728</v>
      </c>
      <c r="F266" s="191" t="s">
        <v>729</v>
      </c>
      <c r="G266" s="192" t="s">
        <v>217</v>
      </c>
      <c r="H266" s="193">
        <v>4</v>
      </c>
      <c r="I266" s="194"/>
      <c r="J266" s="195">
        <f>ROUND(I266*H266,2)</f>
        <v>0</v>
      </c>
      <c r="K266" s="191" t="s">
        <v>177</v>
      </c>
      <c r="L266" s="40"/>
      <c r="M266" s="196" t="s">
        <v>21</v>
      </c>
      <c r="N266" s="197" t="s">
        <v>44</v>
      </c>
      <c r="O266" s="65"/>
      <c r="P266" s="198">
        <f>O266*H266</f>
        <v>0</v>
      </c>
      <c r="Q266" s="198">
        <v>7.2000000000000005E-4</v>
      </c>
      <c r="R266" s="198">
        <f>Q266*H266</f>
        <v>2.8800000000000002E-3</v>
      </c>
      <c r="S266" s="198">
        <v>0</v>
      </c>
      <c r="T266" s="199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178</v>
      </c>
      <c r="AT266" s="200" t="s">
        <v>174</v>
      </c>
      <c r="AU266" s="200" t="s">
        <v>83</v>
      </c>
      <c r="AY266" s="18" t="s">
        <v>172</v>
      </c>
      <c r="BE266" s="201">
        <f>IF(N266="základní",J266,0)</f>
        <v>0</v>
      </c>
      <c r="BF266" s="201">
        <f>IF(N266="snížená",J266,0)</f>
        <v>0</v>
      </c>
      <c r="BG266" s="201">
        <f>IF(N266="zákl. přenesená",J266,0)</f>
        <v>0</v>
      </c>
      <c r="BH266" s="201">
        <f>IF(N266="sníž. přenesená",J266,0)</f>
        <v>0</v>
      </c>
      <c r="BI266" s="201">
        <f>IF(N266="nulová",J266,0)</f>
        <v>0</v>
      </c>
      <c r="BJ266" s="18" t="s">
        <v>81</v>
      </c>
      <c r="BK266" s="201">
        <f>ROUND(I266*H266,2)</f>
        <v>0</v>
      </c>
      <c r="BL266" s="18" t="s">
        <v>178</v>
      </c>
      <c r="BM266" s="200" t="s">
        <v>730</v>
      </c>
    </row>
    <row r="267" spans="1:65" s="15" customFormat="1">
      <c r="B267" s="225"/>
      <c r="C267" s="226"/>
      <c r="D267" s="204" t="s">
        <v>180</v>
      </c>
      <c r="E267" s="227" t="s">
        <v>21</v>
      </c>
      <c r="F267" s="228" t="s">
        <v>1090</v>
      </c>
      <c r="G267" s="226"/>
      <c r="H267" s="227" t="s">
        <v>21</v>
      </c>
      <c r="I267" s="229"/>
      <c r="J267" s="226"/>
      <c r="K267" s="226"/>
      <c r="L267" s="230"/>
      <c r="M267" s="231"/>
      <c r="N267" s="232"/>
      <c r="O267" s="232"/>
      <c r="P267" s="232"/>
      <c r="Q267" s="232"/>
      <c r="R267" s="232"/>
      <c r="S267" s="232"/>
      <c r="T267" s="233"/>
      <c r="AT267" s="234" t="s">
        <v>180</v>
      </c>
      <c r="AU267" s="234" t="s">
        <v>83</v>
      </c>
      <c r="AV267" s="15" t="s">
        <v>81</v>
      </c>
      <c r="AW267" s="15" t="s">
        <v>34</v>
      </c>
      <c r="AX267" s="15" t="s">
        <v>73</v>
      </c>
      <c r="AY267" s="234" t="s">
        <v>172</v>
      </c>
    </row>
    <row r="268" spans="1:65" s="13" customFormat="1">
      <c r="B268" s="202"/>
      <c r="C268" s="203"/>
      <c r="D268" s="204" t="s">
        <v>180</v>
      </c>
      <c r="E268" s="205" t="s">
        <v>21</v>
      </c>
      <c r="F268" s="206" t="s">
        <v>178</v>
      </c>
      <c r="G268" s="203"/>
      <c r="H268" s="207">
        <v>4</v>
      </c>
      <c r="I268" s="208"/>
      <c r="J268" s="203"/>
      <c r="K268" s="203"/>
      <c r="L268" s="209"/>
      <c r="M268" s="210"/>
      <c r="N268" s="211"/>
      <c r="O268" s="211"/>
      <c r="P268" s="211"/>
      <c r="Q268" s="211"/>
      <c r="R268" s="211"/>
      <c r="S268" s="211"/>
      <c r="T268" s="212"/>
      <c r="AT268" s="213" t="s">
        <v>180</v>
      </c>
      <c r="AU268" s="213" t="s">
        <v>83</v>
      </c>
      <c r="AV268" s="13" t="s">
        <v>83</v>
      </c>
      <c r="AW268" s="13" t="s">
        <v>34</v>
      </c>
      <c r="AX268" s="13" t="s">
        <v>73</v>
      </c>
      <c r="AY268" s="213" t="s">
        <v>172</v>
      </c>
    </row>
    <row r="269" spans="1:65" s="14" customFormat="1">
      <c r="B269" s="214"/>
      <c r="C269" s="215"/>
      <c r="D269" s="204" t="s">
        <v>180</v>
      </c>
      <c r="E269" s="216" t="s">
        <v>21</v>
      </c>
      <c r="F269" s="217" t="s">
        <v>182</v>
      </c>
      <c r="G269" s="215"/>
      <c r="H269" s="218">
        <v>4</v>
      </c>
      <c r="I269" s="219"/>
      <c r="J269" s="215"/>
      <c r="K269" s="215"/>
      <c r="L269" s="220"/>
      <c r="M269" s="221"/>
      <c r="N269" s="222"/>
      <c r="O269" s="222"/>
      <c r="P269" s="222"/>
      <c r="Q269" s="222"/>
      <c r="R269" s="222"/>
      <c r="S269" s="222"/>
      <c r="T269" s="223"/>
      <c r="AT269" s="224" t="s">
        <v>180</v>
      </c>
      <c r="AU269" s="224" t="s">
        <v>83</v>
      </c>
      <c r="AV269" s="14" t="s">
        <v>178</v>
      </c>
      <c r="AW269" s="14" t="s">
        <v>34</v>
      </c>
      <c r="AX269" s="14" t="s">
        <v>81</v>
      </c>
      <c r="AY269" s="224" t="s">
        <v>172</v>
      </c>
    </row>
    <row r="270" spans="1:65" s="2" customFormat="1" ht="16.5" customHeight="1">
      <c r="A270" s="35"/>
      <c r="B270" s="36"/>
      <c r="C270" s="235" t="s">
        <v>511</v>
      </c>
      <c r="D270" s="235" t="s">
        <v>416</v>
      </c>
      <c r="E270" s="236" t="s">
        <v>732</v>
      </c>
      <c r="F270" s="237" t="s">
        <v>733</v>
      </c>
      <c r="G270" s="238" t="s">
        <v>217</v>
      </c>
      <c r="H270" s="239">
        <v>4</v>
      </c>
      <c r="I270" s="240"/>
      <c r="J270" s="241">
        <f>ROUND(I270*H270,2)</f>
        <v>0</v>
      </c>
      <c r="K270" s="237" t="s">
        <v>21</v>
      </c>
      <c r="L270" s="242"/>
      <c r="M270" s="243" t="s">
        <v>21</v>
      </c>
      <c r="N270" s="244" t="s">
        <v>44</v>
      </c>
      <c r="O270" s="65"/>
      <c r="P270" s="198">
        <f>O270*H270</f>
        <v>0</v>
      </c>
      <c r="Q270" s="198">
        <v>1.2E-2</v>
      </c>
      <c r="R270" s="198">
        <f>Q270*H270</f>
        <v>4.8000000000000001E-2</v>
      </c>
      <c r="S270" s="198">
        <v>0</v>
      </c>
      <c r="T270" s="199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0" t="s">
        <v>214</v>
      </c>
      <c r="AT270" s="200" t="s">
        <v>416</v>
      </c>
      <c r="AU270" s="200" t="s">
        <v>83</v>
      </c>
      <c r="AY270" s="18" t="s">
        <v>172</v>
      </c>
      <c r="BE270" s="201">
        <f>IF(N270="základní",J270,0)</f>
        <v>0</v>
      </c>
      <c r="BF270" s="201">
        <f>IF(N270="snížená",J270,0)</f>
        <v>0</v>
      </c>
      <c r="BG270" s="201">
        <f>IF(N270="zákl. přenesená",J270,0)</f>
        <v>0</v>
      </c>
      <c r="BH270" s="201">
        <f>IF(N270="sníž. přenesená",J270,0)</f>
        <v>0</v>
      </c>
      <c r="BI270" s="201">
        <f>IF(N270="nulová",J270,0)</f>
        <v>0</v>
      </c>
      <c r="BJ270" s="18" t="s">
        <v>81</v>
      </c>
      <c r="BK270" s="201">
        <f>ROUND(I270*H270,2)</f>
        <v>0</v>
      </c>
      <c r="BL270" s="18" t="s">
        <v>178</v>
      </c>
      <c r="BM270" s="200" t="s">
        <v>734</v>
      </c>
    </row>
    <row r="271" spans="1:65" s="2" customFormat="1" ht="16.5" customHeight="1">
      <c r="A271" s="35"/>
      <c r="B271" s="36"/>
      <c r="C271" s="235" t="s">
        <v>515</v>
      </c>
      <c r="D271" s="235" t="s">
        <v>416</v>
      </c>
      <c r="E271" s="236" t="s">
        <v>736</v>
      </c>
      <c r="F271" s="237" t="s">
        <v>737</v>
      </c>
      <c r="G271" s="238" t="s">
        <v>217</v>
      </c>
      <c r="H271" s="239">
        <v>4</v>
      </c>
      <c r="I271" s="240"/>
      <c r="J271" s="241">
        <f>ROUND(I271*H271,2)</f>
        <v>0</v>
      </c>
      <c r="K271" s="237" t="s">
        <v>21</v>
      </c>
      <c r="L271" s="242"/>
      <c r="M271" s="243" t="s">
        <v>21</v>
      </c>
      <c r="N271" s="244" t="s">
        <v>44</v>
      </c>
      <c r="O271" s="65"/>
      <c r="P271" s="198">
        <f>O271*H271</f>
        <v>0</v>
      </c>
      <c r="Q271" s="198">
        <v>5.0000000000000001E-3</v>
      </c>
      <c r="R271" s="198">
        <f>Q271*H271</f>
        <v>0.02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214</v>
      </c>
      <c r="AT271" s="200" t="s">
        <v>416</v>
      </c>
      <c r="AU271" s="200" t="s">
        <v>83</v>
      </c>
      <c r="AY271" s="18" t="s">
        <v>172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81</v>
      </c>
      <c r="BK271" s="201">
        <f>ROUND(I271*H271,2)</f>
        <v>0</v>
      </c>
      <c r="BL271" s="18" t="s">
        <v>178</v>
      </c>
      <c r="BM271" s="200" t="s">
        <v>738</v>
      </c>
    </row>
    <row r="272" spans="1:65" s="2" customFormat="1" ht="16.5" customHeight="1">
      <c r="A272" s="35"/>
      <c r="B272" s="36"/>
      <c r="C272" s="189" t="s">
        <v>520</v>
      </c>
      <c r="D272" s="189" t="s">
        <v>174</v>
      </c>
      <c r="E272" s="190" t="s">
        <v>794</v>
      </c>
      <c r="F272" s="191" t="s">
        <v>795</v>
      </c>
      <c r="G272" s="192" t="s">
        <v>199</v>
      </c>
      <c r="H272" s="193">
        <v>129.13</v>
      </c>
      <c r="I272" s="194"/>
      <c r="J272" s="195">
        <f>ROUND(I272*H272,2)</f>
        <v>0</v>
      </c>
      <c r="K272" s="191" t="s">
        <v>177</v>
      </c>
      <c r="L272" s="40"/>
      <c r="M272" s="196" t="s">
        <v>21</v>
      </c>
      <c r="N272" s="197" t="s">
        <v>44</v>
      </c>
      <c r="O272" s="65"/>
      <c r="P272" s="198">
        <f>O272*H272</f>
        <v>0</v>
      </c>
      <c r="Q272" s="198">
        <v>0</v>
      </c>
      <c r="R272" s="198">
        <f>Q272*H272</f>
        <v>0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178</v>
      </c>
      <c r="AT272" s="200" t="s">
        <v>174</v>
      </c>
      <c r="AU272" s="200" t="s">
        <v>83</v>
      </c>
      <c r="AY272" s="18" t="s">
        <v>172</v>
      </c>
      <c r="BE272" s="201">
        <f>IF(N272="základní",J272,0)</f>
        <v>0</v>
      </c>
      <c r="BF272" s="201">
        <f>IF(N272="snížená",J272,0)</f>
        <v>0</v>
      </c>
      <c r="BG272" s="201">
        <f>IF(N272="zákl. přenesená",J272,0)</f>
        <v>0</v>
      </c>
      <c r="BH272" s="201">
        <f>IF(N272="sníž. přenesená",J272,0)</f>
        <v>0</v>
      </c>
      <c r="BI272" s="201">
        <f>IF(N272="nulová",J272,0)</f>
        <v>0</v>
      </c>
      <c r="BJ272" s="18" t="s">
        <v>81</v>
      </c>
      <c r="BK272" s="201">
        <f>ROUND(I272*H272,2)</f>
        <v>0</v>
      </c>
      <c r="BL272" s="18" t="s">
        <v>178</v>
      </c>
      <c r="BM272" s="200" t="s">
        <v>796</v>
      </c>
    </row>
    <row r="273" spans="1:65" s="13" customFormat="1">
      <c r="B273" s="202"/>
      <c r="C273" s="203"/>
      <c r="D273" s="204" t="s">
        <v>180</v>
      </c>
      <c r="E273" s="205" t="s">
        <v>21</v>
      </c>
      <c r="F273" s="206" t="s">
        <v>1093</v>
      </c>
      <c r="G273" s="203"/>
      <c r="H273" s="207">
        <v>129.13</v>
      </c>
      <c r="I273" s="208"/>
      <c r="J273" s="203"/>
      <c r="K273" s="203"/>
      <c r="L273" s="209"/>
      <c r="M273" s="210"/>
      <c r="N273" s="211"/>
      <c r="O273" s="211"/>
      <c r="P273" s="211"/>
      <c r="Q273" s="211"/>
      <c r="R273" s="211"/>
      <c r="S273" s="211"/>
      <c r="T273" s="212"/>
      <c r="AT273" s="213" t="s">
        <v>180</v>
      </c>
      <c r="AU273" s="213" t="s">
        <v>83</v>
      </c>
      <c r="AV273" s="13" t="s">
        <v>83</v>
      </c>
      <c r="AW273" s="13" t="s">
        <v>34</v>
      </c>
      <c r="AX273" s="13" t="s">
        <v>73</v>
      </c>
      <c r="AY273" s="213" t="s">
        <v>172</v>
      </c>
    </row>
    <row r="274" spans="1:65" s="14" customFormat="1">
      <c r="B274" s="214"/>
      <c r="C274" s="215"/>
      <c r="D274" s="204" t="s">
        <v>180</v>
      </c>
      <c r="E274" s="216" t="s">
        <v>21</v>
      </c>
      <c r="F274" s="217" t="s">
        <v>182</v>
      </c>
      <c r="G274" s="215"/>
      <c r="H274" s="218">
        <v>129.13</v>
      </c>
      <c r="I274" s="219"/>
      <c r="J274" s="215"/>
      <c r="K274" s="215"/>
      <c r="L274" s="220"/>
      <c r="M274" s="221"/>
      <c r="N274" s="222"/>
      <c r="O274" s="222"/>
      <c r="P274" s="222"/>
      <c r="Q274" s="222"/>
      <c r="R274" s="222"/>
      <c r="S274" s="222"/>
      <c r="T274" s="223"/>
      <c r="AT274" s="224" t="s">
        <v>180</v>
      </c>
      <c r="AU274" s="224" t="s">
        <v>83</v>
      </c>
      <c r="AV274" s="14" t="s">
        <v>178</v>
      </c>
      <c r="AW274" s="14" t="s">
        <v>34</v>
      </c>
      <c r="AX274" s="14" t="s">
        <v>81</v>
      </c>
      <c r="AY274" s="224" t="s">
        <v>172</v>
      </c>
    </row>
    <row r="275" spans="1:65" s="2" customFormat="1" ht="16.5" customHeight="1">
      <c r="A275" s="35"/>
      <c r="B275" s="36"/>
      <c r="C275" s="189" t="s">
        <v>524</v>
      </c>
      <c r="D275" s="189" t="s">
        <v>174</v>
      </c>
      <c r="E275" s="190" t="s">
        <v>799</v>
      </c>
      <c r="F275" s="191" t="s">
        <v>800</v>
      </c>
      <c r="G275" s="192" t="s">
        <v>199</v>
      </c>
      <c r="H275" s="193">
        <v>129.13</v>
      </c>
      <c r="I275" s="194"/>
      <c r="J275" s="195">
        <f>ROUND(I275*H275,2)</f>
        <v>0</v>
      </c>
      <c r="K275" s="191" t="s">
        <v>177</v>
      </c>
      <c r="L275" s="40"/>
      <c r="M275" s="196" t="s">
        <v>21</v>
      </c>
      <c r="N275" s="197" t="s">
        <v>44</v>
      </c>
      <c r="O275" s="65"/>
      <c r="P275" s="198">
        <f>O275*H275</f>
        <v>0</v>
      </c>
      <c r="Q275" s="198">
        <v>0</v>
      </c>
      <c r="R275" s="198">
        <f>Q275*H275</f>
        <v>0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178</v>
      </c>
      <c r="AT275" s="200" t="s">
        <v>174</v>
      </c>
      <c r="AU275" s="200" t="s">
        <v>83</v>
      </c>
      <c r="AY275" s="18" t="s">
        <v>172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81</v>
      </c>
      <c r="BK275" s="201">
        <f>ROUND(I275*H275,2)</f>
        <v>0</v>
      </c>
      <c r="BL275" s="18" t="s">
        <v>178</v>
      </c>
      <c r="BM275" s="200" t="s">
        <v>801</v>
      </c>
    </row>
    <row r="276" spans="1:65" s="13" customFormat="1">
      <c r="B276" s="202"/>
      <c r="C276" s="203"/>
      <c r="D276" s="204" t="s">
        <v>180</v>
      </c>
      <c r="E276" s="205" t="s">
        <v>21</v>
      </c>
      <c r="F276" s="206" t="s">
        <v>1093</v>
      </c>
      <c r="G276" s="203"/>
      <c r="H276" s="207">
        <v>129.13</v>
      </c>
      <c r="I276" s="208"/>
      <c r="J276" s="203"/>
      <c r="K276" s="203"/>
      <c r="L276" s="209"/>
      <c r="M276" s="210"/>
      <c r="N276" s="211"/>
      <c r="O276" s="211"/>
      <c r="P276" s="211"/>
      <c r="Q276" s="211"/>
      <c r="R276" s="211"/>
      <c r="S276" s="211"/>
      <c r="T276" s="212"/>
      <c r="AT276" s="213" t="s">
        <v>180</v>
      </c>
      <c r="AU276" s="213" t="s">
        <v>83</v>
      </c>
      <c r="AV276" s="13" t="s">
        <v>83</v>
      </c>
      <c r="AW276" s="13" t="s">
        <v>34</v>
      </c>
      <c r="AX276" s="13" t="s">
        <v>73</v>
      </c>
      <c r="AY276" s="213" t="s">
        <v>172</v>
      </c>
    </row>
    <row r="277" spans="1:65" s="14" customFormat="1">
      <c r="B277" s="214"/>
      <c r="C277" s="215"/>
      <c r="D277" s="204" t="s">
        <v>180</v>
      </c>
      <c r="E277" s="216" t="s">
        <v>21</v>
      </c>
      <c r="F277" s="217" t="s">
        <v>182</v>
      </c>
      <c r="G277" s="215"/>
      <c r="H277" s="218">
        <v>129.13</v>
      </c>
      <c r="I277" s="219"/>
      <c r="J277" s="215"/>
      <c r="K277" s="215"/>
      <c r="L277" s="220"/>
      <c r="M277" s="221"/>
      <c r="N277" s="222"/>
      <c r="O277" s="222"/>
      <c r="P277" s="222"/>
      <c r="Q277" s="222"/>
      <c r="R277" s="222"/>
      <c r="S277" s="222"/>
      <c r="T277" s="223"/>
      <c r="AT277" s="224" t="s">
        <v>180</v>
      </c>
      <c r="AU277" s="224" t="s">
        <v>83</v>
      </c>
      <c r="AV277" s="14" t="s">
        <v>178</v>
      </c>
      <c r="AW277" s="14" t="s">
        <v>34</v>
      </c>
      <c r="AX277" s="14" t="s">
        <v>81</v>
      </c>
      <c r="AY277" s="224" t="s">
        <v>172</v>
      </c>
    </row>
    <row r="278" spans="1:65" s="2" customFormat="1" ht="16.5" customHeight="1">
      <c r="A278" s="35"/>
      <c r="B278" s="36"/>
      <c r="C278" s="189" t="s">
        <v>528</v>
      </c>
      <c r="D278" s="189" t="s">
        <v>174</v>
      </c>
      <c r="E278" s="190" t="s">
        <v>803</v>
      </c>
      <c r="F278" s="191" t="s">
        <v>804</v>
      </c>
      <c r="G278" s="192" t="s">
        <v>217</v>
      </c>
      <c r="H278" s="193">
        <v>1</v>
      </c>
      <c r="I278" s="194"/>
      <c r="J278" s="195">
        <f>ROUND(I278*H278,2)</f>
        <v>0</v>
      </c>
      <c r="K278" s="191" t="s">
        <v>177</v>
      </c>
      <c r="L278" s="40"/>
      <c r="M278" s="196" t="s">
        <v>21</v>
      </c>
      <c r="N278" s="197" t="s">
        <v>44</v>
      </c>
      <c r="O278" s="65"/>
      <c r="P278" s="198">
        <f>O278*H278</f>
        <v>0</v>
      </c>
      <c r="Q278" s="198">
        <v>0.46009</v>
      </c>
      <c r="R278" s="198">
        <f>Q278*H278</f>
        <v>0.46009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178</v>
      </c>
      <c r="AT278" s="200" t="s">
        <v>174</v>
      </c>
      <c r="AU278" s="200" t="s">
        <v>83</v>
      </c>
      <c r="AY278" s="18" t="s">
        <v>172</v>
      </c>
      <c r="BE278" s="201">
        <f>IF(N278="základní",J278,0)</f>
        <v>0</v>
      </c>
      <c r="BF278" s="201">
        <f>IF(N278="snížená",J278,0)</f>
        <v>0</v>
      </c>
      <c r="BG278" s="201">
        <f>IF(N278="zákl. přenesená",J278,0)</f>
        <v>0</v>
      </c>
      <c r="BH278" s="201">
        <f>IF(N278="sníž. přenesená",J278,0)</f>
        <v>0</v>
      </c>
      <c r="BI278" s="201">
        <f>IF(N278="nulová",J278,0)</f>
        <v>0</v>
      </c>
      <c r="BJ278" s="18" t="s">
        <v>81</v>
      </c>
      <c r="BK278" s="201">
        <f>ROUND(I278*H278,2)</f>
        <v>0</v>
      </c>
      <c r="BL278" s="18" t="s">
        <v>178</v>
      </c>
      <c r="BM278" s="200" t="s">
        <v>805</v>
      </c>
    </row>
    <row r="279" spans="1:65" s="13" customFormat="1">
      <c r="B279" s="202"/>
      <c r="C279" s="203"/>
      <c r="D279" s="204" t="s">
        <v>180</v>
      </c>
      <c r="E279" s="205" t="s">
        <v>21</v>
      </c>
      <c r="F279" s="206" t="s">
        <v>81</v>
      </c>
      <c r="G279" s="203"/>
      <c r="H279" s="207">
        <v>1</v>
      </c>
      <c r="I279" s="208"/>
      <c r="J279" s="203"/>
      <c r="K279" s="203"/>
      <c r="L279" s="209"/>
      <c r="M279" s="210"/>
      <c r="N279" s="211"/>
      <c r="O279" s="211"/>
      <c r="P279" s="211"/>
      <c r="Q279" s="211"/>
      <c r="R279" s="211"/>
      <c r="S279" s="211"/>
      <c r="T279" s="212"/>
      <c r="AT279" s="213" t="s">
        <v>180</v>
      </c>
      <c r="AU279" s="213" t="s">
        <v>83</v>
      </c>
      <c r="AV279" s="13" t="s">
        <v>83</v>
      </c>
      <c r="AW279" s="13" t="s">
        <v>34</v>
      </c>
      <c r="AX279" s="13" t="s">
        <v>73</v>
      </c>
      <c r="AY279" s="213" t="s">
        <v>172</v>
      </c>
    </row>
    <row r="280" spans="1:65" s="14" customFormat="1">
      <c r="B280" s="214"/>
      <c r="C280" s="215"/>
      <c r="D280" s="204" t="s">
        <v>180</v>
      </c>
      <c r="E280" s="216" t="s">
        <v>21</v>
      </c>
      <c r="F280" s="217" t="s">
        <v>182</v>
      </c>
      <c r="G280" s="215"/>
      <c r="H280" s="218">
        <v>1</v>
      </c>
      <c r="I280" s="219"/>
      <c r="J280" s="215"/>
      <c r="K280" s="215"/>
      <c r="L280" s="220"/>
      <c r="M280" s="221"/>
      <c r="N280" s="222"/>
      <c r="O280" s="222"/>
      <c r="P280" s="222"/>
      <c r="Q280" s="222"/>
      <c r="R280" s="222"/>
      <c r="S280" s="222"/>
      <c r="T280" s="223"/>
      <c r="AT280" s="224" t="s">
        <v>180</v>
      </c>
      <c r="AU280" s="224" t="s">
        <v>83</v>
      </c>
      <c r="AV280" s="14" t="s">
        <v>178</v>
      </c>
      <c r="AW280" s="14" t="s">
        <v>34</v>
      </c>
      <c r="AX280" s="14" t="s">
        <v>81</v>
      </c>
      <c r="AY280" s="224" t="s">
        <v>172</v>
      </c>
    </row>
    <row r="281" spans="1:65" s="2" customFormat="1" ht="16.5" customHeight="1">
      <c r="A281" s="35"/>
      <c r="B281" s="36"/>
      <c r="C281" s="189" t="s">
        <v>532</v>
      </c>
      <c r="D281" s="189" t="s">
        <v>174</v>
      </c>
      <c r="E281" s="190" t="s">
        <v>849</v>
      </c>
      <c r="F281" s="191" t="s">
        <v>850</v>
      </c>
      <c r="G281" s="192" t="s">
        <v>217</v>
      </c>
      <c r="H281" s="193">
        <v>5</v>
      </c>
      <c r="I281" s="194"/>
      <c r="J281" s="195">
        <f>ROUND(I281*H281,2)</f>
        <v>0</v>
      </c>
      <c r="K281" s="191" t="s">
        <v>177</v>
      </c>
      <c r="L281" s="40"/>
      <c r="M281" s="196" t="s">
        <v>21</v>
      </c>
      <c r="N281" s="197" t="s">
        <v>44</v>
      </c>
      <c r="O281" s="65"/>
      <c r="P281" s="198">
        <f>O281*H281</f>
        <v>0</v>
      </c>
      <c r="Q281" s="198">
        <v>0.12303</v>
      </c>
      <c r="R281" s="198">
        <f>Q281*H281</f>
        <v>0.61514999999999997</v>
      </c>
      <c r="S281" s="198">
        <v>0</v>
      </c>
      <c r="T281" s="19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0" t="s">
        <v>178</v>
      </c>
      <c r="AT281" s="200" t="s">
        <v>174</v>
      </c>
      <c r="AU281" s="200" t="s">
        <v>83</v>
      </c>
      <c r="AY281" s="18" t="s">
        <v>172</v>
      </c>
      <c r="BE281" s="201">
        <f>IF(N281="základní",J281,0)</f>
        <v>0</v>
      </c>
      <c r="BF281" s="201">
        <f>IF(N281="snížená",J281,0)</f>
        <v>0</v>
      </c>
      <c r="BG281" s="201">
        <f>IF(N281="zákl. přenesená",J281,0)</f>
        <v>0</v>
      </c>
      <c r="BH281" s="201">
        <f>IF(N281="sníž. přenesená",J281,0)</f>
        <v>0</v>
      </c>
      <c r="BI281" s="201">
        <f>IF(N281="nulová",J281,0)</f>
        <v>0</v>
      </c>
      <c r="BJ281" s="18" t="s">
        <v>81</v>
      </c>
      <c r="BK281" s="201">
        <f>ROUND(I281*H281,2)</f>
        <v>0</v>
      </c>
      <c r="BL281" s="18" t="s">
        <v>178</v>
      </c>
      <c r="BM281" s="200" t="s">
        <v>851</v>
      </c>
    </row>
    <row r="282" spans="1:65" s="15" customFormat="1">
      <c r="B282" s="225"/>
      <c r="C282" s="226"/>
      <c r="D282" s="204" t="s">
        <v>180</v>
      </c>
      <c r="E282" s="227" t="s">
        <v>21</v>
      </c>
      <c r="F282" s="228" t="s">
        <v>1090</v>
      </c>
      <c r="G282" s="226"/>
      <c r="H282" s="227" t="s">
        <v>21</v>
      </c>
      <c r="I282" s="229"/>
      <c r="J282" s="226"/>
      <c r="K282" s="226"/>
      <c r="L282" s="230"/>
      <c r="M282" s="231"/>
      <c r="N282" s="232"/>
      <c r="O282" s="232"/>
      <c r="P282" s="232"/>
      <c r="Q282" s="232"/>
      <c r="R282" s="232"/>
      <c r="S282" s="232"/>
      <c r="T282" s="233"/>
      <c r="AT282" s="234" t="s">
        <v>180</v>
      </c>
      <c r="AU282" s="234" t="s">
        <v>83</v>
      </c>
      <c r="AV282" s="15" t="s">
        <v>81</v>
      </c>
      <c r="AW282" s="15" t="s">
        <v>34</v>
      </c>
      <c r="AX282" s="15" t="s">
        <v>73</v>
      </c>
      <c r="AY282" s="234" t="s">
        <v>172</v>
      </c>
    </row>
    <row r="283" spans="1:65" s="13" customFormat="1">
      <c r="B283" s="202"/>
      <c r="C283" s="203"/>
      <c r="D283" s="204" t="s">
        <v>180</v>
      </c>
      <c r="E283" s="205" t="s">
        <v>21</v>
      </c>
      <c r="F283" s="206" t="s">
        <v>196</v>
      </c>
      <c r="G283" s="203"/>
      <c r="H283" s="207">
        <v>5</v>
      </c>
      <c r="I283" s="208"/>
      <c r="J283" s="203"/>
      <c r="K283" s="203"/>
      <c r="L283" s="209"/>
      <c r="M283" s="210"/>
      <c r="N283" s="211"/>
      <c r="O283" s="211"/>
      <c r="P283" s="211"/>
      <c r="Q283" s="211"/>
      <c r="R283" s="211"/>
      <c r="S283" s="211"/>
      <c r="T283" s="212"/>
      <c r="AT283" s="213" t="s">
        <v>180</v>
      </c>
      <c r="AU283" s="213" t="s">
        <v>83</v>
      </c>
      <c r="AV283" s="13" t="s">
        <v>83</v>
      </c>
      <c r="AW283" s="13" t="s">
        <v>34</v>
      </c>
      <c r="AX283" s="13" t="s">
        <v>73</v>
      </c>
      <c r="AY283" s="213" t="s">
        <v>172</v>
      </c>
    </row>
    <row r="284" spans="1:65" s="14" customFormat="1">
      <c r="B284" s="214"/>
      <c r="C284" s="215"/>
      <c r="D284" s="204" t="s">
        <v>180</v>
      </c>
      <c r="E284" s="216" t="s">
        <v>21</v>
      </c>
      <c r="F284" s="217" t="s">
        <v>182</v>
      </c>
      <c r="G284" s="215"/>
      <c r="H284" s="218">
        <v>5</v>
      </c>
      <c r="I284" s="219"/>
      <c r="J284" s="215"/>
      <c r="K284" s="215"/>
      <c r="L284" s="220"/>
      <c r="M284" s="221"/>
      <c r="N284" s="222"/>
      <c r="O284" s="222"/>
      <c r="P284" s="222"/>
      <c r="Q284" s="222"/>
      <c r="R284" s="222"/>
      <c r="S284" s="222"/>
      <c r="T284" s="223"/>
      <c r="AT284" s="224" t="s">
        <v>180</v>
      </c>
      <c r="AU284" s="224" t="s">
        <v>83</v>
      </c>
      <c r="AV284" s="14" t="s">
        <v>178</v>
      </c>
      <c r="AW284" s="14" t="s">
        <v>34</v>
      </c>
      <c r="AX284" s="14" t="s">
        <v>81</v>
      </c>
      <c r="AY284" s="224" t="s">
        <v>172</v>
      </c>
    </row>
    <row r="285" spans="1:65" s="2" customFormat="1" ht="16.5" customHeight="1">
      <c r="A285" s="35"/>
      <c r="B285" s="36"/>
      <c r="C285" s="235" t="s">
        <v>536</v>
      </c>
      <c r="D285" s="235" t="s">
        <v>416</v>
      </c>
      <c r="E285" s="236" t="s">
        <v>853</v>
      </c>
      <c r="F285" s="237" t="s">
        <v>854</v>
      </c>
      <c r="G285" s="238" t="s">
        <v>217</v>
      </c>
      <c r="H285" s="239">
        <v>5</v>
      </c>
      <c r="I285" s="240"/>
      <c r="J285" s="241">
        <f>ROUND(I285*H285,2)</f>
        <v>0</v>
      </c>
      <c r="K285" s="237" t="s">
        <v>21</v>
      </c>
      <c r="L285" s="242"/>
      <c r="M285" s="243" t="s">
        <v>21</v>
      </c>
      <c r="N285" s="244" t="s">
        <v>44</v>
      </c>
      <c r="O285" s="65"/>
      <c r="P285" s="198">
        <f>O285*H285</f>
        <v>0</v>
      </c>
      <c r="Q285" s="198">
        <v>1.2E-2</v>
      </c>
      <c r="R285" s="198">
        <f>Q285*H285</f>
        <v>0.06</v>
      </c>
      <c r="S285" s="198">
        <v>0</v>
      </c>
      <c r="T285" s="19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0" t="s">
        <v>214</v>
      </c>
      <c r="AT285" s="200" t="s">
        <v>416</v>
      </c>
      <c r="AU285" s="200" t="s">
        <v>83</v>
      </c>
      <c r="AY285" s="18" t="s">
        <v>172</v>
      </c>
      <c r="BE285" s="201">
        <f>IF(N285="základní",J285,0)</f>
        <v>0</v>
      </c>
      <c r="BF285" s="201">
        <f>IF(N285="snížená",J285,0)</f>
        <v>0</v>
      </c>
      <c r="BG285" s="201">
        <f>IF(N285="zákl. přenesená",J285,0)</f>
        <v>0</v>
      </c>
      <c r="BH285" s="201">
        <f>IF(N285="sníž. přenesená",J285,0)</f>
        <v>0</v>
      </c>
      <c r="BI285" s="201">
        <f>IF(N285="nulová",J285,0)</f>
        <v>0</v>
      </c>
      <c r="BJ285" s="18" t="s">
        <v>81</v>
      </c>
      <c r="BK285" s="201">
        <f>ROUND(I285*H285,2)</f>
        <v>0</v>
      </c>
      <c r="BL285" s="18" t="s">
        <v>178</v>
      </c>
      <c r="BM285" s="200" t="s">
        <v>855</v>
      </c>
    </row>
    <row r="286" spans="1:65" s="2" customFormat="1" ht="16.5" customHeight="1">
      <c r="A286" s="35"/>
      <c r="B286" s="36"/>
      <c r="C286" s="235" t="s">
        <v>540</v>
      </c>
      <c r="D286" s="235" t="s">
        <v>416</v>
      </c>
      <c r="E286" s="236" t="s">
        <v>857</v>
      </c>
      <c r="F286" s="237" t="s">
        <v>858</v>
      </c>
      <c r="G286" s="238" t="s">
        <v>217</v>
      </c>
      <c r="H286" s="239">
        <v>5</v>
      </c>
      <c r="I286" s="240"/>
      <c r="J286" s="241">
        <f>ROUND(I286*H286,2)</f>
        <v>0</v>
      </c>
      <c r="K286" s="237" t="s">
        <v>21</v>
      </c>
      <c r="L286" s="242"/>
      <c r="M286" s="243" t="s">
        <v>21</v>
      </c>
      <c r="N286" s="244" t="s">
        <v>44</v>
      </c>
      <c r="O286" s="65"/>
      <c r="P286" s="198">
        <f>O286*H286</f>
        <v>0</v>
      </c>
      <c r="Q286" s="198">
        <v>1E-3</v>
      </c>
      <c r="R286" s="198">
        <f>Q286*H286</f>
        <v>5.0000000000000001E-3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214</v>
      </c>
      <c r="AT286" s="200" t="s">
        <v>416</v>
      </c>
      <c r="AU286" s="200" t="s">
        <v>83</v>
      </c>
      <c r="AY286" s="18" t="s">
        <v>172</v>
      </c>
      <c r="BE286" s="201">
        <f>IF(N286="základní",J286,0)</f>
        <v>0</v>
      </c>
      <c r="BF286" s="201">
        <f>IF(N286="snížená",J286,0)</f>
        <v>0</v>
      </c>
      <c r="BG286" s="201">
        <f>IF(N286="zákl. přenesená",J286,0)</f>
        <v>0</v>
      </c>
      <c r="BH286" s="201">
        <f>IF(N286="sníž. přenesená",J286,0)</f>
        <v>0</v>
      </c>
      <c r="BI286" s="201">
        <f>IF(N286="nulová",J286,0)</f>
        <v>0</v>
      </c>
      <c r="BJ286" s="18" t="s">
        <v>81</v>
      </c>
      <c r="BK286" s="201">
        <f>ROUND(I286*H286,2)</f>
        <v>0</v>
      </c>
      <c r="BL286" s="18" t="s">
        <v>178</v>
      </c>
      <c r="BM286" s="200" t="s">
        <v>859</v>
      </c>
    </row>
    <row r="287" spans="1:65" s="2" customFormat="1" ht="16.5" customHeight="1">
      <c r="A287" s="35"/>
      <c r="B287" s="36"/>
      <c r="C287" s="189" t="s">
        <v>544</v>
      </c>
      <c r="D287" s="189" t="s">
        <v>174</v>
      </c>
      <c r="E287" s="190" t="s">
        <v>873</v>
      </c>
      <c r="F287" s="191" t="s">
        <v>874</v>
      </c>
      <c r="G287" s="192" t="s">
        <v>217</v>
      </c>
      <c r="H287" s="193">
        <v>5</v>
      </c>
      <c r="I287" s="194"/>
      <c r="J287" s="195">
        <f>ROUND(I287*H287,2)</f>
        <v>0</v>
      </c>
      <c r="K287" s="191" t="s">
        <v>177</v>
      </c>
      <c r="L287" s="40"/>
      <c r="M287" s="196" t="s">
        <v>21</v>
      </c>
      <c r="N287" s="197" t="s">
        <v>44</v>
      </c>
      <c r="O287" s="65"/>
      <c r="P287" s="198">
        <f>O287*H287</f>
        <v>0</v>
      </c>
      <c r="Q287" s="198">
        <v>3.1E-4</v>
      </c>
      <c r="R287" s="198">
        <f>Q287*H287</f>
        <v>1.5499999999999999E-3</v>
      </c>
      <c r="S287" s="198">
        <v>0</v>
      </c>
      <c r="T287" s="19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0" t="s">
        <v>178</v>
      </c>
      <c r="AT287" s="200" t="s">
        <v>174</v>
      </c>
      <c r="AU287" s="200" t="s">
        <v>83</v>
      </c>
      <c r="AY287" s="18" t="s">
        <v>172</v>
      </c>
      <c r="BE287" s="201">
        <f>IF(N287="základní",J287,0)</f>
        <v>0</v>
      </c>
      <c r="BF287" s="201">
        <f>IF(N287="snížená",J287,0)</f>
        <v>0</v>
      </c>
      <c r="BG287" s="201">
        <f>IF(N287="zákl. přenesená",J287,0)</f>
        <v>0</v>
      </c>
      <c r="BH287" s="201">
        <f>IF(N287="sníž. přenesená",J287,0)</f>
        <v>0</v>
      </c>
      <c r="BI287" s="201">
        <f>IF(N287="nulová",J287,0)</f>
        <v>0</v>
      </c>
      <c r="BJ287" s="18" t="s">
        <v>81</v>
      </c>
      <c r="BK287" s="201">
        <f>ROUND(I287*H287,2)</f>
        <v>0</v>
      </c>
      <c r="BL287" s="18" t="s">
        <v>178</v>
      </c>
      <c r="BM287" s="200" t="s">
        <v>875</v>
      </c>
    </row>
    <row r="288" spans="1:65" s="15" customFormat="1">
      <c r="B288" s="225"/>
      <c r="C288" s="226"/>
      <c r="D288" s="204" t="s">
        <v>180</v>
      </c>
      <c r="E288" s="227" t="s">
        <v>21</v>
      </c>
      <c r="F288" s="228" t="s">
        <v>1090</v>
      </c>
      <c r="G288" s="226"/>
      <c r="H288" s="227" t="s">
        <v>21</v>
      </c>
      <c r="I288" s="229"/>
      <c r="J288" s="226"/>
      <c r="K288" s="226"/>
      <c r="L288" s="230"/>
      <c r="M288" s="231"/>
      <c r="N288" s="232"/>
      <c r="O288" s="232"/>
      <c r="P288" s="232"/>
      <c r="Q288" s="232"/>
      <c r="R288" s="232"/>
      <c r="S288" s="232"/>
      <c r="T288" s="233"/>
      <c r="AT288" s="234" t="s">
        <v>180</v>
      </c>
      <c r="AU288" s="234" t="s">
        <v>83</v>
      </c>
      <c r="AV288" s="15" t="s">
        <v>81</v>
      </c>
      <c r="AW288" s="15" t="s">
        <v>34</v>
      </c>
      <c r="AX288" s="15" t="s">
        <v>73</v>
      </c>
      <c r="AY288" s="234" t="s">
        <v>172</v>
      </c>
    </row>
    <row r="289" spans="1:65" s="13" customFormat="1">
      <c r="B289" s="202"/>
      <c r="C289" s="203"/>
      <c r="D289" s="204" t="s">
        <v>180</v>
      </c>
      <c r="E289" s="205" t="s">
        <v>21</v>
      </c>
      <c r="F289" s="206" t="s">
        <v>196</v>
      </c>
      <c r="G289" s="203"/>
      <c r="H289" s="207">
        <v>5</v>
      </c>
      <c r="I289" s="208"/>
      <c r="J289" s="203"/>
      <c r="K289" s="203"/>
      <c r="L289" s="209"/>
      <c r="M289" s="210"/>
      <c r="N289" s="211"/>
      <c r="O289" s="211"/>
      <c r="P289" s="211"/>
      <c r="Q289" s="211"/>
      <c r="R289" s="211"/>
      <c r="S289" s="211"/>
      <c r="T289" s="212"/>
      <c r="AT289" s="213" t="s">
        <v>180</v>
      </c>
      <c r="AU289" s="213" t="s">
        <v>83</v>
      </c>
      <c r="AV289" s="13" t="s">
        <v>83</v>
      </c>
      <c r="AW289" s="13" t="s">
        <v>34</v>
      </c>
      <c r="AX289" s="13" t="s">
        <v>73</v>
      </c>
      <c r="AY289" s="213" t="s">
        <v>172</v>
      </c>
    </row>
    <row r="290" spans="1:65" s="14" customFormat="1">
      <c r="B290" s="214"/>
      <c r="C290" s="215"/>
      <c r="D290" s="204" t="s">
        <v>180</v>
      </c>
      <c r="E290" s="216" t="s">
        <v>21</v>
      </c>
      <c r="F290" s="217" t="s">
        <v>182</v>
      </c>
      <c r="G290" s="215"/>
      <c r="H290" s="218">
        <v>5</v>
      </c>
      <c r="I290" s="219"/>
      <c r="J290" s="215"/>
      <c r="K290" s="215"/>
      <c r="L290" s="220"/>
      <c r="M290" s="221"/>
      <c r="N290" s="222"/>
      <c r="O290" s="222"/>
      <c r="P290" s="222"/>
      <c r="Q290" s="222"/>
      <c r="R290" s="222"/>
      <c r="S290" s="222"/>
      <c r="T290" s="223"/>
      <c r="AT290" s="224" t="s">
        <v>180</v>
      </c>
      <c r="AU290" s="224" t="s">
        <v>83</v>
      </c>
      <c r="AV290" s="14" t="s">
        <v>178</v>
      </c>
      <c r="AW290" s="14" t="s">
        <v>34</v>
      </c>
      <c r="AX290" s="14" t="s">
        <v>81</v>
      </c>
      <c r="AY290" s="224" t="s">
        <v>172</v>
      </c>
    </row>
    <row r="291" spans="1:65" s="2" customFormat="1" ht="16.5" customHeight="1">
      <c r="A291" s="35"/>
      <c r="B291" s="36"/>
      <c r="C291" s="189" t="s">
        <v>548</v>
      </c>
      <c r="D291" s="189" t="s">
        <v>174</v>
      </c>
      <c r="E291" s="190" t="s">
        <v>886</v>
      </c>
      <c r="F291" s="191" t="s">
        <v>882</v>
      </c>
      <c r="G291" s="192" t="s">
        <v>199</v>
      </c>
      <c r="H291" s="193">
        <v>141.83000000000001</v>
      </c>
      <c r="I291" s="194"/>
      <c r="J291" s="195">
        <f>ROUND(I291*H291,2)</f>
        <v>0</v>
      </c>
      <c r="K291" s="191" t="s">
        <v>177</v>
      </c>
      <c r="L291" s="40"/>
      <c r="M291" s="196" t="s">
        <v>21</v>
      </c>
      <c r="N291" s="197" t="s">
        <v>44</v>
      </c>
      <c r="O291" s="65"/>
      <c r="P291" s="198">
        <f>O291*H291</f>
        <v>0</v>
      </c>
      <c r="Q291" s="198">
        <v>1.9000000000000001E-4</v>
      </c>
      <c r="R291" s="198">
        <f>Q291*H291</f>
        <v>2.6947700000000005E-2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178</v>
      </c>
      <c r="AT291" s="200" t="s">
        <v>174</v>
      </c>
      <c r="AU291" s="200" t="s">
        <v>83</v>
      </c>
      <c r="AY291" s="18" t="s">
        <v>172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81</v>
      </c>
      <c r="BK291" s="201">
        <f>ROUND(I291*H291,2)</f>
        <v>0</v>
      </c>
      <c r="BL291" s="18" t="s">
        <v>178</v>
      </c>
      <c r="BM291" s="200" t="s">
        <v>887</v>
      </c>
    </row>
    <row r="292" spans="1:65" s="15" customFormat="1">
      <c r="B292" s="225"/>
      <c r="C292" s="226"/>
      <c r="D292" s="204" t="s">
        <v>180</v>
      </c>
      <c r="E292" s="227" t="s">
        <v>21</v>
      </c>
      <c r="F292" s="228" t="s">
        <v>1090</v>
      </c>
      <c r="G292" s="226"/>
      <c r="H292" s="227" t="s">
        <v>21</v>
      </c>
      <c r="I292" s="229"/>
      <c r="J292" s="226"/>
      <c r="K292" s="226"/>
      <c r="L292" s="230"/>
      <c r="M292" s="231"/>
      <c r="N292" s="232"/>
      <c r="O292" s="232"/>
      <c r="P292" s="232"/>
      <c r="Q292" s="232"/>
      <c r="R292" s="232"/>
      <c r="S292" s="232"/>
      <c r="T292" s="233"/>
      <c r="AT292" s="234" t="s">
        <v>180</v>
      </c>
      <c r="AU292" s="234" t="s">
        <v>83</v>
      </c>
      <c r="AV292" s="15" t="s">
        <v>81</v>
      </c>
      <c r="AW292" s="15" t="s">
        <v>34</v>
      </c>
      <c r="AX292" s="15" t="s">
        <v>73</v>
      </c>
      <c r="AY292" s="234" t="s">
        <v>172</v>
      </c>
    </row>
    <row r="293" spans="1:65" s="13" customFormat="1">
      <c r="B293" s="202"/>
      <c r="C293" s="203"/>
      <c r="D293" s="204" t="s">
        <v>180</v>
      </c>
      <c r="E293" s="205" t="s">
        <v>21</v>
      </c>
      <c r="F293" s="206" t="s">
        <v>1099</v>
      </c>
      <c r="G293" s="203"/>
      <c r="H293" s="207">
        <v>141.83000000000001</v>
      </c>
      <c r="I293" s="208"/>
      <c r="J293" s="203"/>
      <c r="K293" s="203"/>
      <c r="L293" s="209"/>
      <c r="M293" s="210"/>
      <c r="N293" s="211"/>
      <c r="O293" s="211"/>
      <c r="P293" s="211"/>
      <c r="Q293" s="211"/>
      <c r="R293" s="211"/>
      <c r="S293" s="211"/>
      <c r="T293" s="212"/>
      <c r="AT293" s="213" t="s">
        <v>180</v>
      </c>
      <c r="AU293" s="213" t="s">
        <v>83</v>
      </c>
      <c r="AV293" s="13" t="s">
        <v>83</v>
      </c>
      <c r="AW293" s="13" t="s">
        <v>34</v>
      </c>
      <c r="AX293" s="13" t="s">
        <v>73</v>
      </c>
      <c r="AY293" s="213" t="s">
        <v>172</v>
      </c>
    </row>
    <row r="294" spans="1:65" s="14" customFormat="1">
      <c r="B294" s="214"/>
      <c r="C294" s="215"/>
      <c r="D294" s="204" t="s">
        <v>180</v>
      </c>
      <c r="E294" s="216" t="s">
        <v>21</v>
      </c>
      <c r="F294" s="217" t="s">
        <v>182</v>
      </c>
      <c r="G294" s="215"/>
      <c r="H294" s="218">
        <v>141.83000000000001</v>
      </c>
      <c r="I294" s="219"/>
      <c r="J294" s="215"/>
      <c r="K294" s="215"/>
      <c r="L294" s="220"/>
      <c r="M294" s="221"/>
      <c r="N294" s="222"/>
      <c r="O294" s="222"/>
      <c r="P294" s="222"/>
      <c r="Q294" s="222"/>
      <c r="R294" s="222"/>
      <c r="S294" s="222"/>
      <c r="T294" s="223"/>
      <c r="AT294" s="224" t="s">
        <v>180</v>
      </c>
      <c r="AU294" s="224" t="s">
        <v>83</v>
      </c>
      <c r="AV294" s="14" t="s">
        <v>178</v>
      </c>
      <c r="AW294" s="14" t="s">
        <v>34</v>
      </c>
      <c r="AX294" s="14" t="s">
        <v>81</v>
      </c>
      <c r="AY294" s="224" t="s">
        <v>172</v>
      </c>
    </row>
    <row r="295" spans="1:65" s="2" customFormat="1" ht="16.5" customHeight="1">
      <c r="A295" s="35"/>
      <c r="B295" s="36"/>
      <c r="C295" s="189" t="s">
        <v>552</v>
      </c>
      <c r="D295" s="189" t="s">
        <v>174</v>
      </c>
      <c r="E295" s="190" t="s">
        <v>890</v>
      </c>
      <c r="F295" s="191" t="s">
        <v>891</v>
      </c>
      <c r="G295" s="192" t="s">
        <v>199</v>
      </c>
      <c r="H295" s="193">
        <v>135.83000000000001</v>
      </c>
      <c r="I295" s="194"/>
      <c r="J295" s="195">
        <f>ROUND(I295*H295,2)</f>
        <v>0</v>
      </c>
      <c r="K295" s="191" t="s">
        <v>177</v>
      </c>
      <c r="L295" s="40"/>
      <c r="M295" s="196" t="s">
        <v>21</v>
      </c>
      <c r="N295" s="197" t="s">
        <v>44</v>
      </c>
      <c r="O295" s="65"/>
      <c r="P295" s="198">
        <f>O295*H295</f>
        <v>0</v>
      </c>
      <c r="Q295" s="198">
        <v>6.0000000000000002E-5</v>
      </c>
      <c r="R295" s="198">
        <f>Q295*H295</f>
        <v>8.1498000000000004E-3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178</v>
      </c>
      <c r="AT295" s="200" t="s">
        <v>174</v>
      </c>
      <c r="AU295" s="200" t="s">
        <v>83</v>
      </c>
      <c r="AY295" s="18" t="s">
        <v>172</v>
      </c>
      <c r="BE295" s="201">
        <f>IF(N295="základní",J295,0)</f>
        <v>0</v>
      </c>
      <c r="BF295" s="201">
        <f>IF(N295="snížená",J295,0)</f>
        <v>0</v>
      </c>
      <c r="BG295" s="201">
        <f>IF(N295="zákl. přenesená",J295,0)</f>
        <v>0</v>
      </c>
      <c r="BH295" s="201">
        <f>IF(N295="sníž. přenesená",J295,0)</f>
        <v>0</v>
      </c>
      <c r="BI295" s="201">
        <f>IF(N295="nulová",J295,0)</f>
        <v>0</v>
      </c>
      <c r="BJ295" s="18" t="s">
        <v>81</v>
      </c>
      <c r="BK295" s="201">
        <f>ROUND(I295*H295,2)</f>
        <v>0</v>
      </c>
      <c r="BL295" s="18" t="s">
        <v>178</v>
      </c>
      <c r="BM295" s="200" t="s">
        <v>892</v>
      </c>
    </row>
    <row r="296" spans="1:65" s="15" customFormat="1">
      <c r="B296" s="225"/>
      <c r="C296" s="226"/>
      <c r="D296" s="204" t="s">
        <v>180</v>
      </c>
      <c r="E296" s="227" t="s">
        <v>21</v>
      </c>
      <c r="F296" s="228" t="s">
        <v>1090</v>
      </c>
      <c r="G296" s="226"/>
      <c r="H296" s="227" t="s">
        <v>21</v>
      </c>
      <c r="I296" s="229"/>
      <c r="J296" s="226"/>
      <c r="K296" s="226"/>
      <c r="L296" s="230"/>
      <c r="M296" s="231"/>
      <c r="N296" s="232"/>
      <c r="O296" s="232"/>
      <c r="P296" s="232"/>
      <c r="Q296" s="232"/>
      <c r="R296" s="232"/>
      <c r="S296" s="232"/>
      <c r="T296" s="233"/>
      <c r="AT296" s="234" t="s">
        <v>180</v>
      </c>
      <c r="AU296" s="234" t="s">
        <v>83</v>
      </c>
      <c r="AV296" s="15" t="s">
        <v>81</v>
      </c>
      <c r="AW296" s="15" t="s">
        <v>34</v>
      </c>
      <c r="AX296" s="15" t="s">
        <v>73</v>
      </c>
      <c r="AY296" s="234" t="s">
        <v>172</v>
      </c>
    </row>
    <row r="297" spans="1:65" s="13" customFormat="1">
      <c r="B297" s="202"/>
      <c r="C297" s="203"/>
      <c r="D297" s="204" t="s">
        <v>180</v>
      </c>
      <c r="E297" s="205" t="s">
        <v>21</v>
      </c>
      <c r="F297" s="206" t="s">
        <v>1100</v>
      </c>
      <c r="G297" s="203"/>
      <c r="H297" s="207">
        <v>135.83000000000001</v>
      </c>
      <c r="I297" s="208"/>
      <c r="J297" s="203"/>
      <c r="K297" s="203"/>
      <c r="L297" s="209"/>
      <c r="M297" s="210"/>
      <c r="N297" s="211"/>
      <c r="O297" s="211"/>
      <c r="P297" s="211"/>
      <c r="Q297" s="211"/>
      <c r="R297" s="211"/>
      <c r="S297" s="211"/>
      <c r="T297" s="212"/>
      <c r="AT297" s="213" t="s">
        <v>180</v>
      </c>
      <c r="AU297" s="213" t="s">
        <v>83</v>
      </c>
      <c r="AV297" s="13" t="s">
        <v>83</v>
      </c>
      <c r="AW297" s="13" t="s">
        <v>34</v>
      </c>
      <c r="AX297" s="13" t="s">
        <v>73</v>
      </c>
      <c r="AY297" s="213" t="s">
        <v>172</v>
      </c>
    </row>
    <row r="298" spans="1:65" s="14" customFormat="1">
      <c r="B298" s="214"/>
      <c r="C298" s="215"/>
      <c r="D298" s="204" t="s">
        <v>180</v>
      </c>
      <c r="E298" s="216" t="s">
        <v>21</v>
      </c>
      <c r="F298" s="217" t="s">
        <v>182</v>
      </c>
      <c r="G298" s="215"/>
      <c r="H298" s="218">
        <v>135.83000000000001</v>
      </c>
      <c r="I298" s="219"/>
      <c r="J298" s="215"/>
      <c r="K298" s="215"/>
      <c r="L298" s="220"/>
      <c r="M298" s="221"/>
      <c r="N298" s="222"/>
      <c r="O298" s="222"/>
      <c r="P298" s="222"/>
      <c r="Q298" s="222"/>
      <c r="R298" s="222"/>
      <c r="S298" s="222"/>
      <c r="T298" s="223"/>
      <c r="AT298" s="224" t="s">
        <v>180</v>
      </c>
      <c r="AU298" s="224" t="s">
        <v>83</v>
      </c>
      <c r="AV298" s="14" t="s">
        <v>178</v>
      </c>
      <c r="AW298" s="14" t="s">
        <v>34</v>
      </c>
      <c r="AX298" s="14" t="s">
        <v>81</v>
      </c>
      <c r="AY298" s="224" t="s">
        <v>172</v>
      </c>
    </row>
    <row r="299" spans="1:65" s="2" customFormat="1" ht="16.5" customHeight="1">
      <c r="A299" s="35"/>
      <c r="B299" s="36"/>
      <c r="C299" s="235" t="s">
        <v>556</v>
      </c>
      <c r="D299" s="235" t="s">
        <v>416</v>
      </c>
      <c r="E299" s="236" t="s">
        <v>895</v>
      </c>
      <c r="F299" s="237" t="s">
        <v>896</v>
      </c>
      <c r="G299" s="238" t="s">
        <v>217</v>
      </c>
      <c r="H299" s="239">
        <v>32</v>
      </c>
      <c r="I299" s="240"/>
      <c r="J299" s="241">
        <f>ROUND(I299*H299,2)</f>
        <v>0</v>
      </c>
      <c r="K299" s="237" t="s">
        <v>21</v>
      </c>
      <c r="L299" s="242"/>
      <c r="M299" s="243" t="s">
        <v>21</v>
      </c>
      <c r="N299" s="244" t="s">
        <v>44</v>
      </c>
      <c r="O299" s="65"/>
      <c r="P299" s="198">
        <f>O299*H299</f>
        <v>0</v>
      </c>
      <c r="Q299" s="198">
        <v>2.0000000000000001E-4</v>
      </c>
      <c r="R299" s="198">
        <f>Q299*H299</f>
        <v>6.4000000000000003E-3</v>
      </c>
      <c r="S299" s="198">
        <v>0</v>
      </c>
      <c r="T299" s="199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0" t="s">
        <v>214</v>
      </c>
      <c r="AT299" s="200" t="s">
        <v>416</v>
      </c>
      <c r="AU299" s="200" t="s">
        <v>83</v>
      </c>
      <c r="AY299" s="18" t="s">
        <v>172</v>
      </c>
      <c r="BE299" s="201">
        <f>IF(N299="základní",J299,0)</f>
        <v>0</v>
      </c>
      <c r="BF299" s="201">
        <f>IF(N299="snížená",J299,0)</f>
        <v>0</v>
      </c>
      <c r="BG299" s="201">
        <f>IF(N299="zákl. přenesená",J299,0)</f>
        <v>0</v>
      </c>
      <c r="BH299" s="201">
        <f>IF(N299="sníž. přenesená",J299,0)</f>
        <v>0</v>
      </c>
      <c r="BI299" s="201">
        <f>IF(N299="nulová",J299,0)</f>
        <v>0</v>
      </c>
      <c r="BJ299" s="18" t="s">
        <v>81</v>
      </c>
      <c r="BK299" s="201">
        <f>ROUND(I299*H299,2)</f>
        <v>0</v>
      </c>
      <c r="BL299" s="18" t="s">
        <v>178</v>
      </c>
      <c r="BM299" s="200" t="s">
        <v>897</v>
      </c>
    </row>
    <row r="300" spans="1:65" s="15" customFormat="1">
      <c r="B300" s="225"/>
      <c r="C300" s="226"/>
      <c r="D300" s="204" t="s">
        <v>180</v>
      </c>
      <c r="E300" s="227" t="s">
        <v>21</v>
      </c>
      <c r="F300" s="228" t="s">
        <v>1090</v>
      </c>
      <c r="G300" s="226"/>
      <c r="H300" s="227" t="s">
        <v>21</v>
      </c>
      <c r="I300" s="229"/>
      <c r="J300" s="226"/>
      <c r="K300" s="226"/>
      <c r="L300" s="230"/>
      <c r="M300" s="231"/>
      <c r="N300" s="232"/>
      <c r="O300" s="232"/>
      <c r="P300" s="232"/>
      <c r="Q300" s="232"/>
      <c r="R300" s="232"/>
      <c r="S300" s="232"/>
      <c r="T300" s="233"/>
      <c r="AT300" s="234" t="s">
        <v>180</v>
      </c>
      <c r="AU300" s="234" t="s">
        <v>83</v>
      </c>
      <c r="AV300" s="15" t="s">
        <v>81</v>
      </c>
      <c r="AW300" s="15" t="s">
        <v>34</v>
      </c>
      <c r="AX300" s="15" t="s">
        <v>73</v>
      </c>
      <c r="AY300" s="234" t="s">
        <v>172</v>
      </c>
    </row>
    <row r="301" spans="1:65" s="13" customFormat="1">
      <c r="B301" s="202"/>
      <c r="C301" s="203"/>
      <c r="D301" s="204" t="s">
        <v>180</v>
      </c>
      <c r="E301" s="205" t="s">
        <v>21</v>
      </c>
      <c r="F301" s="206" t="s">
        <v>372</v>
      </c>
      <c r="G301" s="203"/>
      <c r="H301" s="207">
        <v>32</v>
      </c>
      <c r="I301" s="208"/>
      <c r="J301" s="203"/>
      <c r="K301" s="203"/>
      <c r="L301" s="209"/>
      <c r="M301" s="210"/>
      <c r="N301" s="211"/>
      <c r="O301" s="211"/>
      <c r="P301" s="211"/>
      <c r="Q301" s="211"/>
      <c r="R301" s="211"/>
      <c r="S301" s="211"/>
      <c r="T301" s="212"/>
      <c r="AT301" s="213" t="s">
        <v>180</v>
      </c>
      <c r="AU301" s="213" t="s">
        <v>83</v>
      </c>
      <c r="AV301" s="13" t="s">
        <v>83</v>
      </c>
      <c r="AW301" s="13" t="s">
        <v>34</v>
      </c>
      <c r="AX301" s="13" t="s">
        <v>73</v>
      </c>
      <c r="AY301" s="213" t="s">
        <v>172</v>
      </c>
    </row>
    <row r="302" spans="1:65" s="14" customFormat="1">
      <c r="B302" s="214"/>
      <c r="C302" s="215"/>
      <c r="D302" s="204" t="s">
        <v>180</v>
      </c>
      <c r="E302" s="216" t="s">
        <v>21</v>
      </c>
      <c r="F302" s="217" t="s">
        <v>182</v>
      </c>
      <c r="G302" s="215"/>
      <c r="H302" s="218">
        <v>32</v>
      </c>
      <c r="I302" s="219"/>
      <c r="J302" s="215"/>
      <c r="K302" s="215"/>
      <c r="L302" s="220"/>
      <c r="M302" s="221"/>
      <c r="N302" s="222"/>
      <c r="O302" s="222"/>
      <c r="P302" s="222"/>
      <c r="Q302" s="222"/>
      <c r="R302" s="222"/>
      <c r="S302" s="222"/>
      <c r="T302" s="223"/>
      <c r="AT302" s="224" t="s">
        <v>180</v>
      </c>
      <c r="AU302" s="224" t="s">
        <v>83</v>
      </c>
      <c r="AV302" s="14" t="s">
        <v>178</v>
      </c>
      <c r="AW302" s="14" t="s">
        <v>34</v>
      </c>
      <c r="AX302" s="14" t="s">
        <v>81</v>
      </c>
      <c r="AY302" s="224" t="s">
        <v>172</v>
      </c>
    </row>
    <row r="303" spans="1:65" s="2" customFormat="1" ht="16.5" customHeight="1">
      <c r="A303" s="35"/>
      <c r="B303" s="36"/>
      <c r="C303" s="189" t="s">
        <v>561</v>
      </c>
      <c r="D303" s="189" t="s">
        <v>174</v>
      </c>
      <c r="E303" s="190" t="s">
        <v>904</v>
      </c>
      <c r="F303" s="191" t="s">
        <v>905</v>
      </c>
      <c r="G303" s="192" t="s">
        <v>518</v>
      </c>
      <c r="H303" s="193">
        <v>1</v>
      </c>
      <c r="I303" s="194"/>
      <c r="J303" s="195">
        <f>ROUND(I303*H303,2)</f>
        <v>0</v>
      </c>
      <c r="K303" s="191" t="s">
        <v>21</v>
      </c>
      <c r="L303" s="40"/>
      <c r="M303" s="196" t="s">
        <v>21</v>
      </c>
      <c r="N303" s="197" t="s">
        <v>44</v>
      </c>
      <c r="O303" s="65"/>
      <c r="P303" s="198">
        <f>O303*H303</f>
        <v>0</v>
      </c>
      <c r="Q303" s="198">
        <v>0</v>
      </c>
      <c r="R303" s="198">
        <f>Q303*H303</f>
        <v>0</v>
      </c>
      <c r="S303" s="198">
        <v>0</v>
      </c>
      <c r="T303" s="199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0" t="s">
        <v>178</v>
      </c>
      <c r="AT303" s="200" t="s">
        <v>174</v>
      </c>
      <c r="AU303" s="200" t="s">
        <v>83</v>
      </c>
      <c r="AY303" s="18" t="s">
        <v>172</v>
      </c>
      <c r="BE303" s="201">
        <f>IF(N303="základní",J303,0)</f>
        <v>0</v>
      </c>
      <c r="BF303" s="201">
        <f>IF(N303="snížená",J303,0)</f>
        <v>0</v>
      </c>
      <c r="BG303" s="201">
        <f>IF(N303="zákl. přenesená",J303,0)</f>
        <v>0</v>
      </c>
      <c r="BH303" s="201">
        <f>IF(N303="sníž. přenesená",J303,0)</f>
        <v>0</v>
      </c>
      <c r="BI303" s="201">
        <f>IF(N303="nulová",J303,0)</f>
        <v>0</v>
      </c>
      <c r="BJ303" s="18" t="s">
        <v>81</v>
      </c>
      <c r="BK303" s="201">
        <f>ROUND(I303*H303,2)</f>
        <v>0</v>
      </c>
      <c r="BL303" s="18" t="s">
        <v>178</v>
      </c>
      <c r="BM303" s="200" t="s">
        <v>906</v>
      </c>
    </row>
    <row r="304" spans="1:65" s="15" customFormat="1">
      <c r="B304" s="225"/>
      <c r="C304" s="226"/>
      <c r="D304" s="204" t="s">
        <v>180</v>
      </c>
      <c r="E304" s="227" t="s">
        <v>21</v>
      </c>
      <c r="F304" s="228" t="s">
        <v>907</v>
      </c>
      <c r="G304" s="226"/>
      <c r="H304" s="227" t="s">
        <v>21</v>
      </c>
      <c r="I304" s="229"/>
      <c r="J304" s="226"/>
      <c r="K304" s="226"/>
      <c r="L304" s="230"/>
      <c r="M304" s="231"/>
      <c r="N304" s="232"/>
      <c r="O304" s="232"/>
      <c r="P304" s="232"/>
      <c r="Q304" s="232"/>
      <c r="R304" s="232"/>
      <c r="S304" s="232"/>
      <c r="T304" s="233"/>
      <c r="AT304" s="234" t="s">
        <v>180</v>
      </c>
      <c r="AU304" s="234" t="s">
        <v>83</v>
      </c>
      <c r="AV304" s="15" t="s">
        <v>81</v>
      </c>
      <c r="AW304" s="15" t="s">
        <v>34</v>
      </c>
      <c r="AX304" s="15" t="s">
        <v>73</v>
      </c>
      <c r="AY304" s="234" t="s">
        <v>172</v>
      </c>
    </row>
    <row r="305" spans="1:65" s="13" customFormat="1">
      <c r="B305" s="202"/>
      <c r="C305" s="203"/>
      <c r="D305" s="204" t="s">
        <v>180</v>
      </c>
      <c r="E305" s="205" t="s">
        <v>21</v>
      </c>
      <c r="F305" s="206" t="s">
        <v>81</v>
      </c>
      <c r="G305" s="203"/>
      <c r="H305" s="207">
        <v>1</v>
      </c>
      <c r="I305" s="208"/>
      <c r="J305" s="203"/>
      <c r="K305" s="203"/>
      <c r="L305" s="209"/>
      <c r="M305" s="210"/>
      <c r="N305" s="211"/>
      <c r="O305" s="211"/>
      <c r="P305" s="211"/>
      <c r="Q305" s="211"/>
      <c r="R305" s="211"/>
      <c r="S305" s="211"/>
      <c r="T305" s="212"/>
      <c r="AT305" s="213" t="s">
        <v>180</v>
      </c>
      <c r="AU305" s="213" t="s">
        <v>83</v>
      </c>
      <c r="AV305" s="13" t="s">
        <v>83</v>
      </c>
      <c r="AW305" s="13" t="s">
        <v>34</v>
      </c>
      <c r="AX305" s="13" t="s">
        <v>73</v>
      </c>
      <c r="AY305" s="213" t="s">
        <v>172</v>
      </c>
    </row>
    <row r="306" spans="1:65" s="14" customFormat="1">
      <c r="B306" s="214"/>
      <c r="C306" s="215"/>
      <c r="D306" s="204" t="s">
        <v>180</v>
      </c>
      <c r="E306" s="216" t="s">
        <v>21</v>
      </c>
      <c r="F306" s="217" t="s">
        <v>182</v>
      </c>
      <c r="G306" s="215"/>
      <c r="H306" s="218">
        <v>1</v>
      </c>
      <c r="I306" s="219"/>
      <c r="J306" s="215"/>
      <c r="K306" s="215"/>
      <c r="L306" s="220"/>
      <c r="M306" s="221"/>
      <c r="N306" s="222"/>
      <c r="O306" s="222"/>
      <c r="P306" s="222"/>
      <c r="Q306" s="222"/>
      <c r="R306" s="222"/>
      <c r="S306" s="222"/>
      <c r="T306" s="223"/>
      <c r="AT306" s="224" t="s">
        <v>180</v>
      </c>
      <c r="AU306" s="224" t="s">
        <v>83</v>
      </c>
      <c r="AV306" s="14" t="s">
        <v>178</v>
      </c>
      <c r="AW306" s="14" t="s">
        <v>34</v>
      </c>
      <c r="AX306" s="14" t="s">
        <v>81</v>
      </c>
      <c r="AY306" s="224" t="s">
        <v>172</v>
      </c>
    </row>
    <row r="307" spans="1:65" s="12" customFormat="1" ht="22.9" customHeight="1">
      <c r="B307" s="173"/>
      <c r="C307" s="174"/>
      <c r="D307" s="175" t="s">
        <v>72</v>
      </c>
      <c r="E307" s="187" t="s">
        <v>922</v>
      </c>
      <c r="F307" s="187" t="s">
        <v>923</v>
      </c>
      <c r="G307" s="174"/>
      <c r="H307" s="174"/>
      <c r="I307" s="177"/>
      <c r="J307" s="188">
        <f>BK307</f>
        <v>0</v>
      </c>
      <c r="K307" s="174"/>
      <c r="L307" s="179"/>
      <c r="M307" s="180"/>
      <c r="N307" s="181"/>
      <c r="O307" s="181"/>
      <c r="P307" s="182">
        <f>P308</f>
        <v>0</v>
      </c>
      <c r="Q307" s="181"/>
      <c r="R307" s="182">
        <f>R308</f>
        <v>0</v>
      </c>
      <c r="S307" s="181"/>
      <c r="T307" s="183">
        <f>T308</f>
        <v>0</v>
      </c>
      <c r="AR307" s="184" t="s">
        <v>81</v>
      </c>
      <c r="AT307" s="185" t="s">
        <v>72</v>
      </c>
      <c r="AU307" s="185" t="s">
        <v>81</v>
      </c>
      <c r="AY307" s="184" t="s">
        <v>172</v>
      </c>
      <c r="BK307" s="186">
        <f>BK308</f>
        <v>0</v>
      </c>
    </row>
    <row r="308" spans="1:65" s="2" customFormat="1" ht="24" customHeight="1">
      <c r="A308" s="35"/>
      <c r="B308" s="36"/>
      <c r="C308" s="189" t="s">
        <v>565</v>
      </c>
      <c r="D308" s="189" t="s">
        <v>174</v>
      </c>
      <c r="E308" s="190" t="s">
        <v>925</v>
      </c>
      <c r="F308" s="191" t="s">
        <v>926</v>
      </c>
      <c r="G308" s="192" t="s">
        <v>419</v>
      </c>
      <c r="H308" s="193">
        <v>1.9610000000000001</v>
      </c>
      <c r="I308" s="194"/>
      <c r="J308" s="195">
        <f>ROUND(I308*H308,2)</f>
        <v>0</v>
      </c>
      <c r="K308" s="191" t="s">
        <v>177</v>
      </c>
      <c r="L308" s="40"/>
      <c r="M308" s="248" t="s">
        <v>21</v>
      </c>
      <c r="N308" s="249" t="s">
        <v>44</v>
      </c>
      <c r="O308" s="250"/>
      <c r="P308" s="251">
        <f>O308*H308</f>
        <v>0</v>
      </c>
      <c r="Q308" s="251">
        <v>0</v>
      </c>
      <c r="R308" s="251">
        <f>Q308*H308</f>
        <v>0</v>
      </c>
      <c r="S308" s="251">
        <v>0</v>
      </c>
      <c r="T308" s="252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178</v>
      </c>
      <c r="AT308" s="200" t="s">
        <v>174</v>
      </c>
      <c r="AU308" s="200" t="s">
        <v>83</v>
      </c>
      <c r="AY308" s="18" t="s">
        <v>172</v>
      </c>
      <c r="BE308" s="201">
        <f>IF(N308="základní",J308,0)</f>
        <v>0</v>
      </c>
      <c r="BF308" s="201">
        <f>IF(N308="snížená",J308,0)</f>
        <v>0</v>
      </c>
      <c r="BG308" s="201">
        <f>IF(N308="zákl. přenesená",J308,0)</f>
        <v>0</v>
      </c>
      <c r="BH308" s="201">
        <f>IF(N308="sníž. přenesená",J308,0)</f>
        <v>0</v>
      </c>
      <c r="BI308" s="201">
        <f>IF(N308="nulová",J308,0)</f>
        <v>0</v>
      </c>
      <c r="BJ308" s="18" t="s">
        <v>81</v>
      </c>
      <c r="BK308" s="201">
        <f>ROUND(I308*H308,2)</f>
        <v>0</v>
      </c>
      <c r="BL308" s="18" t="s">
        <v>178</v>
      </c>
      <c r="BM308" s="200" t="s">
        <v>927</v>
      </c>
    </row>
    <row r="309" spans="1:65" s="2" customFormat="1" ht="6.95" customHeight="1">
      <c r="A309" s="35"/>
      <c r="B309" s="48"/>
      <c r="C309" s="49"/>
      <c r="D309" s="49"/>
      <c r="E309" s="49"/>
      <c r="F309" s="49"/>
      <c r="G309" s="49"/>
      <c r="H309" s="49"/>
      <c r="I309" s="138"/>
      <c r="J309" s="49"/>
      <c r="K309" s="49"/>
      <c r="L309" s="40"/>
      <c r="M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</row>
  </sheetData>
  <sheetProtection algorithmName="SHA-512" hashValue="GaoAUZiVP0g0hd7/sPGD6TXZ1snJuziMHCjqGNzxRgJ+N+4cWJ2gi994NcdCkcu0o42tqCgcCO30o2X7Z6nIcQ==" saltValue="0Y6DDwhshNvsRllY+0F9+i9P5c50aQzywhwe9Y/QrJdQ2cfndjzGOY2LBq118ZwWiXeyhW76Y++wTyFS5AzPjg==" spinCount="100000" sheet="1" objects="1" scenarios="1" formatColumns="0" formatRows="0" autoFilter="0"/>
  <autoFilter ref="C83:K308" xr:uid="{00000000-0009-0000-0000-000004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33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2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95</v>
      </c>
      <c r="AZ2" s="103" t="s">
        <v>113</v>
      </c>
      <c r="BA2" s="103" t="s">
        <v>114</v>
      </c>
      <c r="BB2" s="103" t="s">
        <v>115</v>
      </c>
      <c r="BC2" s="103" t="s">
        <v>1101</v>
      </c>
      <c r="BD2" s="103" t="s">
        <v>83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1"/>
      <c r="AT3" s="18" t="s">
        <v>83</v>
      </c>
      <c r="AZ3" s="103" t="s">
        <v>117</v>
      </c>
      <c r="BA3" s="103" t="s">
        <v>117</v>
      </c>
      <c r="BB3" s="103" t="s">
        <v>115</v>
      </c>
      <c r="BC3" s="103" t="s">
        <v>1102</v>
      </c>
      <c r="BD3" s="103" t="s">
        <v>83</v>
      </c>
    </row>
    <row r="4" spans="1:56" s="1" customFormat="1" ht="24.95" customHeight="1">
      <c r="B4" s="21"/>
      <c r="D4" s="107" t="s">
        <v>119</v>
      </c>
      <c r="I4" s="102"/>
      <c r="L4" s="21"/>
      <c r="M4" s="108" t="s">
        <v>10</v>
      </c>
      <c r="AT4" s="18" t="s">
        <v>4</v>
      </c>
      <c r="AZ4" s="103" t="s">
        <v>120</v>
      </c>
      <c r="BA4" s="103" t="s">
        <v>120</v>
      </c>
      <c r="BB4" s="103" t="s">
        <v>115</v>
      </c>
      <c r="BC4" s="103" t="s">
        <v>1103</v>
      </c>
      <c r="BD4" s="103" t="s">
        <v>83</v>
      </c>
    </row>
    <row r="5" spans="1:56" s="1" customFormat="1" ht="6.95" customHeight="1">
      <c r="B5" s="21"/>
      <c r="I5" s="102"/>
      <c r="L5" s="21"/>
      <c r="AZ5" s="103" t="s">
        <v>124</v>
      </c>
      <c r="BA5" s="103" t="s">
        <v>124</v>
      </c>
      <c r="BB5" s="103" t="s">
        <v>125</v>
      </c>
      <c r="BC5" s="103" t="s">
        <v>1104</v>
      </c>
      <c r="BD5" s="103" t="s">
        <v>83</v>
      </c>
    </row>
    <row r="6" spans="1:56" s="1" customFormat="1" ht="12" customHeight="1">
      <c r="B6" s="21"/>
      <c r="D6" s="109" t="s">
        <v>16</v>
      </c>
      <c r="I6" s="102"/>
      <c r="L6" s="21"/>
      <c r="AZ6" s="103" t="s">
        <v>131</v>
      </c>
      <c r="BA6" s="103" t="s">
        <v>131</v>
      </c>
      <c r="BB6" s="103" t="s">
        <v>115</v>
      </c>
      <c r="BC6" s="103" t="s">
        <v>1101</v>
      </c>
      <c r="BD6" s="103" t="s">
        <v>83</v>
      </c>
    </row>
    <row r="7" spans="1:56" s="1" customFormat="1" ht="16.5" customHeight="1">
      <c r="B7" s="21"/>
      <c r="E7" s="377" t="str">
        <f>'Rekapitulace stavby'!K6</f>
        <v>Zásobování obce Oleško pitnou vodou</v>
      </c>
      <c r="F7" s="378"/>
      <c r="G7" s="378"/>
      <c r="H7" s="378"/>
      <c r="I7" s="102"/>
      <c r="L7" s="21"/>
      <c r="AZ7" s="103" t="s">
        <v>137</v>
      </c>
      <c r="BA7" s="103" t="s">
        <v>137</v>
      </c>
      <c r="BB7" s="103" t="s">
        <v>115</v>
      </c>
      <c r="BC7" s="103" t="s">
        <v>1105</v>
      </c>
      <c r="BD7" s="103" t="s">
        <v>83</v>
      </c>
    </row>
    <row r="8" spans="1:56" s="2" customFormat="1" ht="12" customHeight="1">
      <c r="A8" s="35"/>
      <c r="B8" s="40"/>
      <c r="C8" s="35"/>
      <c r="D8" s="109" t="s">
        <v>130</v>
      </c>
      <c r="E8" s="35"/>
      <c r="F8" s="35"/>
      <c r="G8" s="35"/>
      <c r="H8" s="35"/>
      <c r="I8" s="110"/>
      <c r="J8" s="35"/>
      <c r="K8" s="35"/>
      <c r="L8" s="11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3" t="s">
        <v>139</v>
      </c>
      <c r="BA8" s="103" t="s">
        <v>140</v>
      </c>
      <c r="BB8" s="103" t="s">
        <v>115</v>
      </c>
      <c r="BC8" s="103" t="s">
        <v>1105</v>
      </c>
      <c r="BD8" s="103" t="s">
        <v>83</v>
      </c>
    </row>
    <row r="9" spans="1:56" s="2" customFormat="1" ht="16.5" customHeight="1">
      <c r="A9" s="35"/>
      <c r="B9" s="40"/>
      <c r="C9" s="35"/>
      <c r="D9" s="35"/>
      <c r="E9" s="379" t="s">
        <v>1106</v>
      </c>
      <c r="F9" s="380"/>
      <c r="G9" s="380"/>
      <c r="H9" s="380"/>
      <c r="I9" s="110"/>
      <c r="J9" s="35"/>
      <c r="K9" s="35"/>
      <c r="L9" s="11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110"/>
      <c r="J10" s="35"/>
      <c r="K10" s="35"/>
      <c r="L10" s="11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09" t="s">
        <v>18</v>
      </c>
      <c r="E11" s="35"/>
      <c r="F11" s="112" t="s">
        <v>19</v>
      </c>
      <c r="G11" s="35"/>
      <c r="H11" s="35"/>
      <c r="I11" s="113" t="s">
        <v>20</v>
      </c>
      <c r="J11" s="112" t="s">
        <v>21</v>
      </c>
      <c r="K11" s="35"/>
      <c r="L11" s="11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09" t="s">
        <v>22</v>
      </c>
      <c r="E12" s="35"/>
      <c r="F12" s="112" t="s">
        <v>23</v>
      </c>
      <c r="G12" s="35"/>
      <c r="H12" s="35"/>
      <c r="I12" s="113" t="s">
        <v>24</v>
      </c>
      <c r="J12" s="114" t="str">
        <f>'Rekapitulace stavby'!AN8</f>
        <v>16. 10. 2019</v>
      </c>
      <c r="K12" s="35"/>
      <c r="L12" s="11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10"/>
      <c r="J13" s="35"/>
      <c r="K13" s="35"/>
      <c r="L13" s="11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09" t="s">
        <v>26</v>
      </c>
      <c r="E14" s="35"/>
      <c r="F14" s="35"/>
      <c r="G14" s="35"/>
      <c r="H14" s="35"/>
      <c r="I14" s="113" t="s">
        <v>27</v>
      </c>
      <c r="J14" s="112" t="s">
        <v>21</v>
      </c>
      <c r="K14" s="35"/>
      <c r="L14" s="11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2" t="s">
        <v>28</v>
      </c>
      <c r="F15" s="35"/>
      <c r="G15" s="35"/>
      <c r="H15" s="35"/>
      <c r="I15" s="113" t="s">
        <v>29</v>
      </c>
      <c r="J15" s="112" t="s">
        <v>21</v>
      </c>
      <c r="K15" s="35"/>
      <c r="L15" s="11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10"/>
      <c r="J16" s="35"/>
      <c r="K16" s="35"/>
      <c r="L16" s="11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9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11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81" t="str">
        <f>'Rekapitulace stavby'!E14</f>
        <v>Vyplň údaj</v>
      </c>
      <c r="F18" s="382"/>
      <c r="G18" s="382"/>
      <c r="H18" s="382"/>
      <c r="I18" s="113" t="s">
        <v>29</v>
      </c>
      <c r="J18" s="31" t="str">
        <f>'Rekapitulace stavby'!AN14</f>
        <v>Vyplň údaj</v>
      </c>
      <c r="K18" s="35"/>
      <c r="L18" s="11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10"/>
      <c r="J19" s="35"/>
      <c r="K19" s="35"/>
      <c r="L19" s="11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9" t="s">
        <v>32</v>
      </c>
      <c r="E20" s="35"/>
      <c r="F20" s="35"/>
      <c r="G20" s="35"/>
      <c r="H20" s="35"/>
      <c r="I20" s="113" t="s">
        <v>27</v>
      </c>
      <c r="J20" s="112" t="s">
        <v>21</v>
      </c>
      <c r="K20" s="35"/>
      <c r="L20" s="11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2" t="s">
        <v>33</v>
      </c>
      <c r="F21" s="35"/>
      <c r="G21" s="35"/>
      <c r="H21" s="35"/>
      <c r="I21" s="113" t="s">
        <v>29</v>
      </c>
      <c r="J21" s="112" t="s">
        <v>21</v>
      </c>
      <c r="K21" s="35"/>
      <c r="L21" s="11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10"/>
      <c r="J22" s="35"/>
      <c r="K22" s="35"/>
      <c r="L22" s="11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9" t="s">
        <v>35</v>
      </c>
      <c r="E23" s="35"/>
      <c r="F23" s="35"/>
      <c r="G23" s="35"/>
      <c r="H23" s="35"/>
      <c r="I23" s="113" t="s">
        <v>27</v>
      </c>
      <c r="J23" s="112" t="str">
        <f>IF('Rekapitulace stavby'!AN19="","",'Rekapitulace stavby'!AN19)</f>
        <v/>
      </c>
      <c r="K23" s="35"/>
      <c r="L23" s="11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2" t="str">
        <f>IF('Rekapitulace stavby'!E20="","",'Rekapitulace stavby'!E20)</f>
        <v xml:space="preserve"> </v>
      </c>
      <c r="F24" s="35"/>
      <c r="G24" s="35"/>
      <c r="H24" s="35"/>
      <c r="I24" s="113" t="s">
        <v>29</v>
      </c>
      <c r="J24" s="112" t="str">
        <f>IF('Rekapitulace stavby'!AN20="","",'Rekapitulace stavby'!AN20)</f>
        <v/>
      </c>
      <c r="K24" s="35"/>
      <c r="L24" s="11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10"/>
      <c r="J25" s="35"/>
      <c r="K25" s="35"/>
      <c r="L25" s="111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9" t="s">
        <v>37</v>
      </c>
      <c r="E26" s="35"/>
      <c r="F26" s="35"/>
      <c r="G26" s="35"/>
      <c r="H26" s="35"/>
      <c r="I26" s="110"/>
      <c r="J26" s="35"/>
      <c r="K26" s="35"/>
      <c r="L26" s="11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63.75" customHeight="1">
      <c r="A27" s="115"/>
      <c r="B27" s="116"/>
      <c r="C27" s="115"/>
      <c r="D27" s="115"/>
      <c r="E27" s="383" t="s">
        <v>142</v>
      </c>
      <c r="F27" s="383"/>
      <c r="G27" s="383"/>
      <c r="H27" s="383"/>
      <c r="I27" s="117"/>
      <c r="J27" s="115"/>
      <c r="K27" s="115"/>
      <c r="L27" s="118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10"/>
      <c r="J28" s="35"/>
      <c r="K28" s="35"/>
      <c r="L28" s="11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20"/>
      <c r="J29" s="119"/>
      <c r="K29" s="119"/>
      <c r="L29" s="111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39</v>
      </c>
      <c r="E30" s="35"/>
      <c r="F30" s="35"/>
      <c r="G30" s="35"/>
      <c r="H30" s="35"/>
      <c r="I30" s="110"/>
      <c r="J30" s="122">
        <f>ROUND(J84, 2)</f>
        <v>0</v>
      </c>
      <c r="K30" s="35"/>
      <c r="L30" s="111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20"/>
      <c r="J31" s="119"/>
      <c r="K31" s="119"/>
      <c r="L31" s="11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41</v>
      </c>
      <c r="G32" s="35"/>
      <c r="H32" s="35"/>
      <c r="I32" s="124" t="s">
        <v>40</v>
      </c>
      <c r="J32" s="123" t="s">
        <v>42</v>
      </c>
      <c r="K32" s="35"/>
      <c r="L32" s="11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5" t="s">
        <v>43</v>
      </c>
      <c r="E33" s="109" t="s">
        <v>44</v>
      </c>
      <c r="F33" s="126">
        <f>ROUND((SUM(BE84:BE232)),  2)</f>
        <v>0</v>
      </c>
      <c r="G33" s="35"/>
      <c r="H33" s="35"/>
      <c r="I33" s="127">
        <v>0.21</v>
      </c>
      <c r="J33" s="126">
        <f>ROUND(((SUM(BE84:BE232))*I33),  2)</f>
        <v>0</v>
      </c>
      <c r="K33" s="35"/>
      <c r="L33" s="111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9" t="s">
        <v>45</v>
      </c>
      <c r="F34" s="126">
        <f>ROUND((SUM(BF84:BF232)),  2)</f>
        <v>0</v>
      </c>
      <c r="G34" s="35"/>
      <c r="H34" s="35"/>
      <c r="I34" s="127">
        <v>0.15</v>
      </c>
      <c r="J34" s="126">
        <f>ROUND(((SUM(BF84:BF232))*I34),  2)</f>
        <v>0</v>
      </c>
      <c r="K34" s="35"/>
      <c r="L34" s="11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9" t="s">
        <v>46</v>
      </c>
      <c r="F35" s="126">
        <f>ROUND((SUM(BG84:BG232)),  2)</f>
        <v>0</v>
      </c>
      <c r="G35" s="35"/>
      <c r="H35" s="35"/>
      <c r="I35" s="127">
        <v>0.21</v>
      </c>
      <c r="J35" s="126">
        <f>0</f>
        <v>0</v>
      </c>
      <c r="K35" s="35"/>
      <c r="L35" s="11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9" t="s">
        <v>47</v>
      </c>
      <c r="F36" s="126">
        <f>ROUND((SUM(BH84:BH232)),  2)</f>
        <v>0</v>
      </c>
      <c r="G36" s="35"/>
      <c r="H36" s="35"/>
      <c r="I36" s="127">
        <v>0.15</v>
      </c>
      <c r="J36" s="126">
        <f>0</f>
        <v>0</v>
      </c>
      <c r="K36" s="35"/>
      <c r="L36" s="11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48</v>
      </c>
      <c r="F37" s="126">
        <f>ROUND((SUM(BI84:BI232)),  2)</f>
        <v>0</v>
      </c>
      <c r="G37" s="35"/>
      <c r="H37" s="35"/>
      <c r="I37" s="127">
        <v>0</v>
      </c>
      <c r="J37" s="126">
        <f>0</f>
        <v>0</v>
      </c>
      <c r="K37" s="35"/>
      <c r="L37" s="11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10"/>
      <c r="J38" s="35"/>
      <c r="K38" s="35"/>
      <c r="L38" s="11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8"/>
      <c r="D39" s="129" t="s">
        <v>49</v>
      </c>
      <c r="E39" s="130"/>
      <c r="F39" s="130"/>
      <c r="G39" s="131" t="s">
        <v>50</v>
      </c>
      <c r="H39" s="132" t="s">
        <v>51</v>
      </c>
      <c r="I39" s="133"/>
      <c r="J39" s="134">
        <f>SUM(J30:J37)</f>
        <v>0</v>
      </c>
      <c r="K39" s="135"/>
      <c r="L39" s="111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6"/>
      <c r="C40" s="137"/>
      <c r="D40" s="137"/>
      <c r="E40" s="137"/>
      <c r="F40" s="137"/>
      <c r="G40" s="137"/>
      <c r="H40" s="137"/>
      <c r="I40" s="138"/>
      <c r="J40" s="137"/>
      <c r="K40" s="137"/>
      <c r="L40" s="111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9"/>
      <c r="C44" s="140"/>
      <c r="D44" s="140"/>
      <c r="E44" s="140"/>
      <c r="F44" s="140"/>
      <c r="G44" s="140"/>
      <c r="H44" s="140"/>
      <c r="I44" s="141"/>
      <c r="J44" s="140"/>
      <c r="K44" s="140"/>
      <c r="L44" s="111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143</v>
      </c>
      <c r="D45" s="37"/>
      <c r="E45" s="37"/>
      <c r="F45" s="37"/>
      <c r="G45" s="37"/>
      <c r="H45" s="37"/>
      <c r="I45" s="110"/>
      <c r="J45" s="37"/>
      <c r="K45" s="37"/>
      <c r="L45" s="111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110"/>
      <c r="J46" s="37"/>
      <c r="K46" s="37"/>
      <c r="L46" s="111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110"/>
      <c r="J47" s="37"/>
      <c r="K47" s="37"/>
      <c r="L47" s="111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75" t="str">
        <f>E7</f>
        <v>Zásobování obce Oleško pitnou vodou</v>
      </c>
      <c r="F48" s="376"/>
      <c r="G48" s="376"/>
      <c r="H48" s="376"/>
      <c r="I48" s="110"/>
      <c r="J48" s="37"/>
      <c r="K48" s="37"/>
      <c r="L48" s="11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130</v>
      </c>
      <c r="D49" s="37"/>
      <c r="E49" s="37"/>
      <c r="F49" s="37"/>
      <c r="G49" s="37"/>
      <c r="H49" s="37"/>
      <c r="I49" s="110"/>
      <c r="J49" s="37"/>
      <c r="K49" s="37"/>
      <c r="L49" s="111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53" t="str">
        <f>E9</f>
        <v>05 - IO 01 Vodovodní řad V5</v>
      </c>
      <c r="F50" s="374"/>
      <c r="G50" s="374"/>
      <c r="H50" s="374"/>
      <c r="I50" s="110"/>
      <c r="J50" s="37"/>
      <c r="K50" s="37"/>
      <c r="L50" s="111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110"/>
      <c r="J51" s="37"/>
      <c r="K51" s="37"/>
      <c r="L51" s="111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Oleško</v>
      </c>
      <c r="G52" s="37"/>
      <c r="H52" s="37"/>
      <c r="I52" s="113" t="s">
        <v>24</v>
      </c>
      <c r="J52" s="60" t="str">
        <f>IF(J12="","",J12)</f>
        <v>16. 10. 2019</v>
      </c>
      <c r="K52" s="37"/>
      <c r="L52" s="111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110"/>
      <c r="J53" s="37"/>
      <c r="K53" s="37"/>
      <c r="L53" s="111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7.95" customHeight="1">
      <c r="A54" s="35"/>
      <c r="B54" s="36"/>
      <c r="C54" s="30" t="s">
        <v>26</v>
      </c>
      <c r="D54" s="37"/>
      <c r="E54" s="37"/>
      <c r="F54" s="28" t="str">
        <f>E15</f>
        <v>Obec Oleško</v>
      </c>
      <c r="G54" s="37"/>
      <c r="H54" s="37"/>
      <c r="I54" s="113" t="s">
        <v>32</v>
      </c>
      <c r="J54" s="33" t="str">
        <f>E21</f>
        <v>SVIS UL, spol. s.r.o.</v>
      </c>
      <c r="K54" s="37"/>
      <c r="L54" s="11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113" t="s">
        <v>35</v>
      </c>
      <c r="J55" s="33" t="str">
        <f>E24</f>
        <v xml:space="preserve"> </v>
      </c>
      <c r="K55" s="37"/>
      <c r="L55" s="111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110"/>
      <c r="J56" s="37"/>
      <c r="K56" s="37"/>
      <c r="L56" s="111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42" t="s">
        <v>144</v>
      </c>
      <c r="D57" s="143"/>
      <c r="E57" s="143"/>
      <c r="F57" s="143"/>
      <c r="G57" s="143"/>
      <c r="H57" s="143"/>
      <c r="I57" s="144"/>
      <c r="J57" s="145" t="s">
        <v>145</v>
      </c>
      <c r="K57" s="143"/>
      <c r="L57" s="111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110"/>
      <c r="J58" s="37"/>
      <c r="K58" s="37"/>
      <c r="L58" s="111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6" t="s">
        <v>71</v>
      </c>
      <c r="D59" s="37"/>
      <c r="E59" s="37"/>
      <c r="F59" s="37"/>
      <c r="G59" s="37"/>
      <c r="H59" s="37"/>
      <c r="I59" s="110"/>
      <c r="J59" s="78">
        <f>J84</f>
        <v>0</v>
      </c>
      <c r="K59" s="37"/>
      <c r="L59" s="111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146</v>
      </c>
    </row>
    <row r="60" spans="1:47" s="9" customFormat="1" ht="24.95" customHeight="1">
      <c r="B60" s="147"/>
      <c r="C60" s="148"/>
      <c r="D60" s="149" t="s">
        <v>147</v>
      </c>
      <c r="E60" s="150"/>
      <c r="F60" s="150"/>
      <c r="G60" s="150"/>
      <c r="H60" s="150"/>
      <c r="I60" s="151"/>
      <c r="J60" s="152">
        <f>J85</f>
        <v>0</v>
      </c>
      <c r="K60" s="148"/>
      <c r="L60" s="153"/>
    </row>
    <row r="61" spans="1:47" s="10" customFormat="1" ht="19.899999999999999" customHeight="1">
      <c r="B61" s="154"/>
      <c r="C61" s="155"/>
      <c r="D61" s="156" t="s">
        <v>148</v>
      </c>
      <c r="E61" s="157"/>
      <c r="F61" s="157"/>
      <c r="G61" s="157"/>
      <c r="H61" s="157"/>
      <c r="I61" s="158"/>
      <c r="J61" s="159">
        <f>J86</f>
        <v>0</v>
      </c>
      <c r="K61" s="155"/>
      <c r="L61" s="160"/>
    </row>
    <row r="62" spans="1:47" s="10" customFormat="1" ht="19.899999999999999" customHeight="1">
      <c r="B62" s="154"/>
      <c r="C62" s="155"/>
      <c r="D62" s="156" t="s">
        <v>151</v>
      </c>
      <c r="E62" s="157"/>
      <c r="F62" s="157"/>
      <c r="G62" s="157"/>
      <c r="H62" s="157"/>
      <c r="I62" s="158"/>
      <c r="J62" s="159">
        <f>J161</f>
        <v>0</v>
      </c>
      <c r="K62" s="155"/>
      <c r="L62" s="160"/>
    </row>
    <row r="63" spans="1:47" s="10" customFormat="1" ht="19.899999999999999" customHeight="1">
      <c r="B63" s="154"/>
      <c r="C63" s="155"/>
      <c r="D63" s="156" t="s">
        <v>152</v>
      </c>
      <c r="E63" s="157"/>
      <c r="F63" s="157"/>
      <c r="G63" s="157"/>
      <c r="H63" s="157"/>
      <c r="I63" s="158"/>
      <c r="J63" s="159">
        <f>J167</f>
        <v>0</v>
      </c>
      <c r="K63" s="155"/>
      <c r="L63" s="160"/>
    </row>
    <row r="64" spans="1:47" s="10" customFormat="1" ht="19.899999999999999" customHeight="1">
      <c r="B64" s="154"/>
      <c r="C64" s="155"/>
      <c r="D64" s="156" t="s">
        <v>154</v>
      </c>
      <c r="E64" s="157"/>
      <c r="F64" s="157"/>
      <c r="G64" s="157"/>
      <c r="H64" s="157"/>
      <c r="I64" s="158"/>
      <c r="J64" s="159">
        <f>J231</f>
        <v>0</v>
      </c>
      <c r="K64" s="155"/>
      <c r="L64" s="160"/>
    </row>
    <row r="65" spans="1:31" s="2" customFormat="1" ht="21.75" customHeight="1">
      <c r="A65" s="35"/>
      <c r="B65" s="36"/>
      <c r="C65" s="37"/>
      <c r="D65" s="37"/>
      <c r="E65" s="37"/>
      <c r="F65" s="37"/>
      <c r="G65" s="37"/>
      <c r="H65" s="37"/>
      <c r="I65" s="110"/>
      <c r="J65" s="37"/>
      <c r="K65" s="37"/>
      <c r="L65" s="111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8"/>
      <c r="C66" s="49"/>
      <c r="D66" s="49"/>
      <c r="E66" s="49"/>
      <c r="F66" s="49"/>
      <c r="G66" s="49"/>
      <c r="H66" s="49"/>
      <c r="I66" s="138"/>
      <c r="J66" s="49"/>
      <c r="K66" s="49"/>
      <c r="L66" s="111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50"/>
      <c r="C70" s="51"/>
      <c r="D70" s="51"/>
      <c r="E70" s="51"/>
      <c r="F70" s="51"/>
      <c r="G70" s="51"/>
      <c r="H70" s="51"/>
      <c r="I70" s="141"/>
      <c r="J70" s="51"/>
      <c r="K70" s="51"/>
      <c r="L70" s="111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157</v>
      </c>
      <c r="D71" s="37"/>
      <c r="E71" s="37"/>
      <c r="F71" s="37"/>
      <c r="G71" s="37"/>
      <c r="H71" s="37"/>
      <c r="I71" s="110"/>
      <c r="J71" s="37"/>
      <c r="K71" s="37"/>
      <c r="L71" s="111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110"/>
      <c r="J72" s="37"/>
      <c r="K72" s="37"/>
      <c r="L72" s="111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16</v>
      </c>
      <c r="D73" s="37"/>
      <c r="E73" s="37"/>
      <c r="F73" s="37"/>
      <c r="G73" s="37"/>
      <c r="H73" s="37"/>
      <c r="I73" s="110"/>
      <c r="J73" s="37"/>
      <c r="K73" s="37"/>
      <c r="L73" s="111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>
      <c r="A74" s="35"/>
      <c r="B74" s="36"/>
      <c r="C74" s="37"/>
      <c r="D74" s="37"/>
      <c r="E74" s="375" t="str">
        <f>E7</f>
        <v>Zásobování obce Oleško pitnou vodou</v>
      </c>
      <c r="F74" s="376"/>
      <c r="G74" s="376"/>
      <c r="H74" s="376"/>
      <c r="I74" s="110"/>
      <c r="J74" s="37"/>
      <c r="K74" s="37"/>
      <c r="L74" s="111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130</v>
      </c>
      <c r="D75" s="37"/>
      <c r="E75" s="37"/>
      <c r="F75" s="37"/>
      <c r="G75" s="37"/>
      <c r="H75" s="37"/>
      <c r="I75" s="110"/>
      <c r="J75" s="37"/>
      <c r="K75" s="37"/>
      <c r="L75" s="111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53" t="str">
        <f>E9</f>
        <v>05 - IO 01 Vodovodní řad V5</v>
      </c>
      <c r="F76" s="374"/>
      <c r="G76" s="374"/>
      <c r="H76" s="374"/>
      <c r="I76" s="110"/>
      <c r="J76" s="37"/>
      <c r="K76" s="37"/>
      <c r="L76" s="11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110"/>
      <c r="J77" s="37"/>
      <c r="K77" s="37"/>
      <c r="L77" s="11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22</v>
      </c>
      <c r="D78" s="37"/>
      <c r="E78" s="37"/>
      <c r="F78" s="28" t="str">
        <f>F12</f>
        <v>Oleško</v>
      </c>
      <c r="G78" s="37"/>
      <c r="H78" s="37"/>
      <c r="I78" s="113" t="s">
        <v>24</v>
      </c>
      <c r="J78" s="60" t="str">
        <f>IF(J12="","",J12)</f>
        <v>16. 10. 2019</v>
      </c>
      <c r="K78" s="37"/>
      <c r="L78" s="111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110"/>
      <c r="J79" s="37"/>
      <c r="K79" s="37"/>
      <c r="L79" s="111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27.95" customHeight="1">
      <c r="A80" s="35"/>
      <c r="B80" s="36"/>
      <c r="C80" s="30" t="s">
        <v>26</v>
      </c>
      <c r="D80" s="37"/>
      <c r="E80" s="37"/>
      <c r="F80" s="28" t="str">
        <f>E15</f>
        <v>Obec Oleško</v>
      </c>
      <c r="G80" s="37"/>
      <c r="H80" s="37"/>
      <c r="I80" s="113" t="s">
        <v>32</v>
      </c>
      <c r="J80" s="33" t="str">
        <f>E21</f>
        <v>SVIS UL, spol. s.r.o.</v>
      </c>
      <c r="K80" s="37"/>
      <c r="L80" s="111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30</v>
      </c>
      <c r="D81" s="37"/>
      <c r="E81" s="37"/>
      <c r="F81" s="28" t="str">
        <f>IF(E18="","",E18)</f>
        <v>Vyplň údaj</v>
      </c>
      <c r="G81" s="37"/>
      <c r="H81" s="37"/>
      <c r="I81" s="113" t="s">
        <v>35</v>
      </c>
      <c r="J81" s="33" t="str">
        <f>E24</f>
        <v xml:space="preserve"> </v>
      </c>
      <c r="K81" s="37"/>
      <c r="L81" s="11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7"/>
      <c r="D82" s="37"/>
      <c r="E82" s="37"/>
      <c r="F82" s="37"/>
      <c r="G82" s="37"/>
      <c r="H82" s="37"/>
      <c r="I82" s="110"/>
      <c r="J82" s="37"/>
      <c r="K82" s="37"/>
      <c r="L82" s="11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61"/>
      <c r="B83" s="162"/>
      <c r="C83" s="163" t="s">
        <v>158</v>
      </c>
      <c r="D83" s="164" t="s">
        <v>58</v>
      </c>
      <c r="E83" s="164" t="s">
        <v>54</v>
      </c>
      <c r="F83" s="164" t="s">
        <v>55</v>
      </c>
      <c r="G83" s="164" t="s">
        <v>159</v>
      </c>
      <c r="H83" s="164" t="s">
        <v>160</v>
      </c>
      <c r="I83" s="165" t="s">
        <v>161</v>
      </c>
      <c r="J83" s="164" t="s">
        <v>145</v>
      </c>
      <c r="K83" s="166" t="s">
        <v>162</v>
      </c>
      <c r="L83" s="167"/>
      <c r="M83" s="69" t="s">
        <v>21</v>
      </c>
      <c r="N83" s="70" t="s">
        <v>43</v>
      </c>
      <c r="O83" s="70" t="s">
        <v>163</v>
      </c>
      <c r="P83" s="70" t="s">
        <v>164</v>
      </c>
      <c r="Q83" s="70" t="s">
        <v>165</v>
      </c>
      <c r="R83" s="70" t="s">
        <v>166</v>
      </c>
      <c r="S83" s="70" t="s">
        <v>167</v>
      </c>
      <c r="T83" s="71" t="s">
        <v>168</v>
      </c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</row>
    <row r="84" spans="1:65" s="2" customFormat="1" ht="22.9" customHeight="1">
      <c r="A84" s="35"/>
      <c r="B84" s="36"/>
      <c r="C84" s="76" t="s">
        <v>169</v>
      </c>
      <c r="D84" s="37"/>
      <c r="E84" s="37"/>
      <c r="F84" s="37"/>
      <c r="G84" s="37"/>
      <c r="H84" s="37"/>
      <c r="I84" s="110"/>
      <c r="J84" s="168">
        <f>BK84</f>
        <v>0</v>
      </c>
      <c r="K84" s="37"/>
      <c r="L84" s="40"/>
      <c r="M84" s="72"/>
      <c r="N84" s="169"/>
      <c r="O84" s="73"/>
      <c r="P84" s="170">
        <f>P85</f>
        <v>0</v>
      </c>
      <c r="Q84" s="73"/>
      <c r="R84" s="170">
        <f>R85</f>
        <v>0.81333857999999981</v>
      </c>
      <c r="S84" s="73"/>
      <c r="T84" s="171">
        <f>T85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72</v>
      </c>
      <c r="AU84" s="18" t="s">
        <v>146</v>
      </c>
      <c r="BK84" s="172">
        <f>BK85</f>
        <v>0</v>
      </c>
    </row>
    <row r="85" spans="1:65" s="12" customFormat="1" ht="25.9" customHeight="1">
      <c r="B85" s="173"/>
      <c r="C85" s="174"/>
      <c r="D85" s="175" t="s">
        <v>72</v>
      </c>
      <c r="E85" s="176" t="s">
        <v>170</v>
      </c>
      <c r="F85" s="176" t="s">
        <v>171</v>
      </c>
      <c r="G85" s="174"/>
      <c r="H85" s="174"/>
      <c r="I85" s="177"/>
      <c r="J85" s="178">
        <f>BK85</f>
        <v>0</v>
      </c>
      <c r="K85" s="174"/>
      <c r="L85" s="179"/>
      <c r="M85" s="180"/>
      <c r="N85" s="181"/>
      <c r="O85" s="181"/>
      <c r="P85" s="182">
        <f>P86+P161+P167+P231</f>
        <v>0</v>
      </c>
      <c r="Q85" s="181"/>
      <c r="R85" s="182">
        <f>R86+R161+R167+R231</f>
        <v>0.81333857999999981</v>
      </c>
      <c r="S85" s="181"/>
      <c r="T85" s="183">
        <f>T86+T161+T167+T231</f>
        <v>0</v>
      </c>
      <c r="AR85" s="184" t="s">
        <v>81</v>
      </c>
      <c r="AT85" s="185" t="s">
        <v>72</v>
      </c>
      <c r="AU85" s="185" t="s">
        <v>73</v>
      </c>
      <c r="AY85" s="184" t="s">
        <v>172</v>
      </c>
      <c r="BK85" s="186">
        <f>BK86+BK161+BK167+BK231</f>
        <v>0</v>
      </c>
    </row>
    <row r="86" spans="1:65" s="12" customFormat="1" ht="22.9" customHeight="1">
      <c r="B86" s="173"/>
      <c r="C86" s="174"/>
      <c r="D86" s="175" t="s">
        <v>72</v>
      </c>
      <c r="E86" s="187" t="s">
        <v>81</v>
      </c>
      <c r="F86" s="187" t="s">
        <v>173</v>
      </c>
      <c r="G86" s="174"/>
      <c r="H86" s="174"/>
      <c r="I86" s="177"/>
      <c r="J86" s="188">
        <f>BK86</f>
        <v>0</v>
      </c>
      <c r="K86" s="174"/>
      <c r="L86" s="179"/>
      <c r="M86" s="180"/>
      <c r="N86" s="181"/>
      <c r="O86" s="181"/>
      <c r="P86" s="182">
        <f>SUM(P87:P160)</f>
        <v>0</v>
      </c>
      <c r="Q86" s="181"/>
      <c r="R86" s="182">
        <f>SUM(R87:R160)</f>
        <v>1.2642499999999999E-2</v>
      </c>
      <c r="S86" s="181"/>
      <c r="T86" s="183">
        <f>SUM(T87:T160)</f>
        <v>0</v>
      </c>
      <c r="AR86" s="184" t="s">
        <v>81</v>
      </c>
      <c r="AT86" s="185" t="s">
        <v>72</v>
      </c>
      <c r="AU86" s="185" t="s">
        <v>81</v>
      </c>
      <c r="AY86" s="184" t="s">
        <v>172</v>
      </c>
      <c r="BK86" s="186">
        <f>SUM(BK87:BK160)</f>
        <v>0</v>
      </c>
    </row>
    <row r="87" spans="1:65" s="2" customFormat="1" ht="24" customHeight="1">
      <c r="A87" s="35"/>
      <c r="B87" s="36"/>
      <c r="C87" s="189" t="s">
        <v>81</v>
      </c>
      <c r="D87" s="189" t="s">
        <v>174</v>
      </c>
      <c r="E87" s="190" t="s">
        <v>241</v>
      </c>
      <c r="F87" s="191" t="s">
        <v>242</v>
      </c>
      <c r="G87" s="192" t="s">
        <v>199</v>
      </c>
      <c r="H87" s="193">
        <v>20</v>
      </c>
      <c r="I87" s="194"/>
      <c r="J87" s="195">
        <f>ROUND(I87*H87,2)</f>
        <v>0</v>
      </c>
      <c r="K87" s="191" t="s">
        <v>177</v>
      </c>
      <c r="L87" s="40"/>
      <c r="M87" s="196" t="s">
        <v>21</v>
      </c>
      <c r="N87" s="197" t="s">
        <v>44</v>
      </c>
      <c r="O87" s="65"/>
      <c r="P87" s="198">
        <f>O87*H87</f>
        <v>0</v>
      </c>
      <c r="Q87" s="198">
        <v>1.4999999999999999E-4</v>
      </c>
      <c r="R87" s="198">
        <f>Q87*H87</f>
        <v>2.9999999999999996E-3</v>
      </c>
      <c r="S87" s="198">
        <v>0</v>
      </c>
      <c r="T87" s="199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200" t="s">
        <v>178</v>
      </c>
      <c r="AT87" s="200" t="s">
        <v>174</v>
      </c>
      <c r="AU87" s="200" t="s">
        <v>83</v>
      </c>
      <c r="AY87" s="18" t="s">
        <v>172</v>
      </c>
      <c r="BE87" s="201">
        <f>IF(N87="základní",J87,0)</f>
        <v>0</v>
      </c>
      <c r="BF87" s="201">
        <f>IF(N87="snížená",J87,0)</f>
        <v>0</v>
      </c>
      <c r="BG87" s="201">
        <f>IF(N87="zákl. přenesená",J87,0)</f>
        <v>0</v>
      </c>
      <c r="BH87" s="201">
        <f>IF(N87="sníž. přenesená",J87,0)</f>
        <v>0</v>
      </c>
      <c r="BI87" s="201">
        <f>IF(N87="nulová",J87,0)</f>
        <v>0</v>
      </c>
      <c r="BJ87" s="18" t="s">
        <v>81</v>
      </c>
      <c r="BK87" s="201">
        <f>ROUND(I87*H87,2)</f>
        <v>0</v>
      </c>
      <c r="BL87" s="18" t="s">
        <v>178</v>
      </c>
      <c r="BM87" s="200" t="s">
        <v>243</v>
      </c>
    </row>
    <row r="88" spans="1:65" s="13" customFormat="1">
      <c r="B88" s="202"/>
      <c r="C88" s="203"/>
      <c r="D88" s="204" t="s">
        <v>180</v>
      </c>
      <c r="E88" s="205" t="s">
        <v>21</v>
      </c>
      <c r="F88" s="206" t="s">
        <v>1107</v>
      </c>
      <c r="G88" s="203"/>
      <c r="H88" s="207">
        <v>20</v>
      </c>
      <c r="I88" s="208"/>
      <c r="J88" s="203"/>
      <c r="K88" s="203"/>
      <c r="L88" s="209"/>
      <c r="M88" s="210"/>
      <c r="N88" s="211"/>
      <c r="O88" s="211"/>
      <c r="P88" s="211"/>
      <c r="Q88" s="211"/>
      <c r="R88" s="211"/>
      <c r="S88" s="211"/>
      <c r="T88" s="212"/>
      <c r="AT88" s="213" t="s">
        <v>180</v>
      </c>
      <c r="AU88" s="213" t="s">
        <v>83</v>
      </c>
      <c r="AV88" s="13" t="s">
        <v>83</v>
      </c>
      <c r="AW88" s="13" t="s">
        <v>34</v>
      </c>
      <c r="AX88" s="13" t="s">
        <v>73</v>
      </c>
      <c r="AY88" s="213" t="s">
        <v>172</v>
      </c>
    </row>
    <row r="89" spans="1:65" s="14" customFormat="1">
      <c r="B89" s="214"/>
      <c r="C89" s="215"/>
      <c r="D89" s="204" t="s">
        <v>180</v>
      </c>
      <c r="E89" s="216" t="s">
        <v>21</v>
      </c>
      <c r="F89" s="217" t="s">
        <v>182</v>
      </c>
      <c r="G89" s="215"/>
      <c r="H89" s="218">
        <v>20</v>
      </c>
      <c r="I89" s="219"/>
      <c r="J89" s="215"/>
      <c r="K89" s="215"/>
      <c r="L89" s="220"/>
      <c r="M89" s="221"/>
      <c r="N89" s="222"/>
      <c r="O89" s="222"/>
      <c r="P89" s="222"/>
      <c r="Q89" s="222"/>
      <c r="R89" s="222"/>
      <c r="S89" s="222"/>
      <c r="T89" s="223"/>
      <c r="AT89" s="224" t="s">
        <v>180</v>
      </c>
      <c r="AU89" s="224" t="s">
        <v>83</v>
      </c>
      <c r="AV89" s="14" t="s">
        <v>178</v>
      </c>
      <c r="AW89" s="14" t="s">
        <v>34</v>
      </c>
      <c r="AX89" s="14" t="s">
        <v>81</v>
      </c>
      <c r="AY89" s="224" t="s">
        <v>172</v>
      </c>
    </row>
    <row r="90" spans="1:65" s="2" customFormat="1" ht="24" customHeight="1">
      <c r="A90" s="35"/>
      <c r="B90" s="36"/>
      <c r="C90" s="189" t="s">
        <v>83</v>
      </c>
      <c r="D90" s="189" t="s">
        <v>174</v>
      </c>
      <c r="E90" s="190" t="s">
        <v>245</v>
      </c>
      <c r="F90" s="191" t="s">
        <v>246</v>
      </c>
      <c r="G90" s="192" t="s">
        <v>199</v>
      </c>
      <c r="H90" s="193">
        <v>20</v>
      </c>
      <c r="I90" s="194"/>
      <c r="J90" s="195">
        <f>ROUND(I90*H90,2)</f>
        <v>0</v>
      </c>
      <c r="K90" s="191" t="s">
        <v>177</v>
      </c>
      <c r="L90" s="40"/>
      <c r="M90" s="196" t="s">
        <v>21</v>
      </c>
      <c r="N90" s="197" t="s">
        <v>44</v>
      </c>
      <c r="O90" s="65"/>
      <c r="P90" s="198">
        <f>O90*H90</f>
        <v>0</v>
      </c>
      <c r="Q90" s="198">
        <v>0</v>
      </c>
      <c r="R90" s="198">
        <f>Q90*H90</f>
        <v>0</v>
      </c>
      <c r="S90" s="198">
        <v>0</v>
      </c>
      <c r="T90" s="19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200" t="s">
        <v>178</v>
      </c>
      <c r="AT90" s="200" t="s">
        <v>174</v>
      </c>
      <c r="AU90" s="200" t="s">
        <v>83</v>
      </c>
      <c r="AY90" s="18" t="s">
        <v>172</v>
      </c>
      <c r="BE90" s="201">
        <f>IF(N90="základní",J90,0)</f>
        <v>0</v>
      </c>
      <c r="BF90" s="201">
        <f>IF(N90="snížená",J90,0)</f>
        <v>0</v>
      </c>
      <c r="BG90" s="201">
        <f>IF(N90="zákl. přenesená",J90,0)</f>
        <v>0</v>
      </c>
      <c r="BH90" s="201">
        <f>IF(N90="sníž. přenesená",J90,0)</f>
        <v>0</v>
      </c>
      <c r="BI90" s="201">
        <f>IF(N90="nulová",J90,0)</f>
        <v>0</v>
      </c>
      <c r="BJ90" s="18" t="s">
        <v>81</v>
      </c>
      <c r="BK90" s="201">
        <f>ROUND(I90*H90,2)</f>
        <v>0</v>
      </c>
      <c r="BL90" s="18" t="s">
        <v>178</v>
      </c>
      <c r="BM90" s="200" t="s">
        <v>247</v>
      </c>
    </row>
    <row r="91" spans="1:65" s="2" customFormat="1" ht="16.5" customHeight="1">
      <c r="A91" s="35"/>
      <c r="B91" s="36"/>
      <c r="C91" s="189" t="s">
        <v>186</v>
      </c>
      <c r="D91" s="189" t="s">
        <v>174</v>
      </c>
      <c r="E91" s="190" t="s">
        <v>249</v>
      </c>
      <c r="F91" s="191" t="s">
        <v>250</v>
      </c>
      <c r="G91" s="192" t="s">
        <v>199</v>
      </c>
      <c r="H91" s="193">
        <v>1.75</v>
      </c>
      <c r="I91" s="194"/>
      <c r="J91" s="195">
        <f>ROUND(I91*H91,2)</f>
        <v>0</v>
      </c>
      <c r="K91" s="191" t="s">
        <v>177</v>
      </c>
      <c r="L91" s="40"/>
      <c r="M91" s="196" t="s">
        <v>21</v>
      </c>
      <c r="N91" s="197" t="s">
        <v>44</v>
      </c>
      <c r="O91" s="65"/>
      <c r="P91" s="198">
        <f>O91*H91</f>
        <v>0</v>
      </c>
      <c r="Q91" s="198">
        <v>4.6999999999999999E-4</v>
      </c>
      <c r="R91" s="198">
        <f>Q91*H91</f>
        <v>8.2249999999999999E-4</v>
      </c>
      <c r="S91" s="198">
        <v>0</v>
      </c>
      <c r="T91" s="19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200" t="s">
        <v>178</v>
      </c>
      <c r="AT91" s="200" t="s">
        <v>174</v>
      </c>
      <c r="AU91" s="200" t="s">
        <v>83</v>
      </c>
      <c r="AY91" s="18" t="s">
        <v>172</v>
      </c>
      <c r="BE91" s="201">
        <f>IF(N91="základní",J91,0)</f>
        <v>0</v>
      </c>
      <c r="BF91" s="201">
        <f>IF(N91="snížená",J91,0)</f>
        <v>0</v>
      </c>
      <c r="BG91" s="201">
        <f>IF(N91="zákl. přenesená",J91,0)</f>
        <v>0</v>
      </c>
      <c r="BH91" s="201">
        <f>IF(N91="sníž. přenesená",J91,0)</f>
        <v>0</v>
      </c>
      <c r="BI91" s="201">
        <f>IF(N91="nulová",J91,0)</f>
        <v>0</v>
      </c>
      <c r="BJ91" s="18" t="s">
        <v>81</v>
      </c>
      <c r="BK91" s="201">
        <f>ROUND(I91*H91,2)</f>
        <v>0</v>
      </c>
      <c r="BL91" s="18" t="s">
        <v>178</v>
      </c>
      <c r="BM91" s="200" t="s">
        <v>251</v>
      </c>
    </row>
    <row r="92" spans="1:65" s="13" customFormat="1">
      <c r="B92" s="202"/>
      <c r="C92" s="203"/>
      <c r="D92" s="204" t="s">
        <v>180</v>
      </c>
      <c r="E92" s="205" t="s">
        <v>21</v>
      </c>
      <c r="F92" s="206" t="s">
        <v>1108</v>
      </c>
      <c r="G92" s="203"/>
      <c r="H92" s="207">
        <v>1.75</v>
      </c>
      <c r="I92" s="208"/>
      <c r="J92" s="203"/>
      <c r="K92" s="203"/>
      <c r="L92" s="209"/>
      <c r="M92" s="210"/>
      <c r="N92" s="211"/>
      <c r="O92" s="211"/>
      <c r="P92" s="211"/>
      <c r="Q92" s="211"/>
      <c r="R92" s="211"/>
      <c r="S92" s="211"/>
      <c r="T92" s="212"/>
      <c r="AT92" s="213" t="s">
        <v>180</v>
      </c>
      <c r="AU92" s="213" t="s">
        <v>83</v>
      </c>
      <c r="AV92" s="13" t="s">
        <v>83</v>
      </c>
      <c r="AW92" s="13" t="s">
        <v>34</v>
      </c>
      <c r="AX92" s="13" t="s">
        <v>73</v>
      </c>
      <c r="AY92" s="213" t="s">
        <v>172</v>
      </c>
    </row>
    <row r="93" spans="1:65" s="14" customFormat="1">
      <c r="B93" s="214"/>
      <c r="C93" s="215"/>
      <c r="D93" s="204" t="s">
        <v>180</v>
      </c>
      <c r="E93" s="216" t="s">
        <v>21</v>
      </c>
      <c r="F93" s="217" t="s">
        <v>182</v>
      </c>
      <c r="G93" s="215"/>
      <c r="H93" s="218">
        <v>1.75</v>
      </c>
      <c r="I93" s="219"/>
      <c r="J93" s="215"/>
      <c r="K93" s="215"/>
      <c r="L93" s="220"/>
      <c r="M93" s="221"/>
      <c r="N93" s="222"/>
      <c r="O93" s="222"/>
      <c r="P93" s="222"/>
      <c r="Q93" s="222"/>
      <c r="R93" s="222"/>
      <c r="S93" s="222"/>
      <c r="T93" s="223"/>
      <c r="AT93" s="224" t="s">
        <v>180</v>
      </c>
      <c r="AU93" s="224" t="s">
        <v>83</v>
      </c>
      <c r="AV93" s="14" t="s">
        <v>178</v>
      </c>
      <c r="AW93" s="14" t="s">
        <v>34</v>
      </c>
      <c r="AX93" s="14" t="s">
        <v>81</v>
      </c>
      <c r="AY93" s="224" t="s">
        <v>172</v>
      </c>
    </row>
    <row r="94" spans="1:65" s="2" customFormat="1" ht="16.5" customHeight="1">
      <c r="A94" s="35"/>
      <c r="B94" s="36"/>
      <c r="C94" s="189" t="s">
        <v>178</v>
      </c>
      <c r="D94" s="189" t="s">
        <v>174</v>
      </c>
      <c r="E94" s="190" t="s">
        <v>254</v>
      </c>
      <c r="F94" s="191" t="s">
        <v>255</v>
      </c>
      <c r="G94" s="192" t="s">
        <v>199</v>
      </c>
      <c r="H94" s="193">
        <v>1.75</v>
      </c>
      <c r="I94" s="194"/>
      <c r="J94" s="195">
        <f>ROUND(I94*H94,2)</f>
        <v>0</v>
      </c>
      <c r="K94" s="191" t="s">
        <v>177</v>
      </c>
      <c r="L94" s="40"/>
      <c r="M94" s="196" t="s">
        <v>21</v>
      </c>
      <c r="N94" s="197" t="s">
        <v>44</v>
      </c>
      <c r="O94" s="65"/>
      <c r="P94" s="198">
        <f>O94*H94</f>
        <v>0</v>
      </c>
      <c r="Q94" s="198">
        <v>0</v>
      </c>
      <c r="R94" s="198">
        <f>Q94*H94</f>
        <v>0</v>
      </c>
      <c r="S94" s="198">
        <v>0</v>
      </c>
      <c r="T94" s="19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200" t="s">
        <v>178</v>
      </c>
      <c r="AT94" s="200" t="s">
        <v>174</v>
      </c>
      <c r="AU94" s="200" t="s">
        <v>83</v>
      </c>
      <c r="AY94" s="18" t="s">
        <v>172</v>
      </c>
      <c r="BE94" s="201">
        <f>IF(N94="základní",J94,0)</f>
        <v>0</v>
      </c>
      <c r="BF94" s="201">
        <f>IF(N94="snížená",J94,0)</f>
        <v>0</v>
      </c>
      <c r="BG94" s="201">
        <f>IF(N94="zákl. přenesená",J94,0)</f>
        <v>0</v>
      </c>
      <c r="BH94" s="201">
        <f>IF(N94="sníž. přenesená",J94,0)</f>
        <v>0</v>
      </c>
      <c r="BI94" s="201">
        <f>IF(N94="nulová",J94,0)</f>
        <v>0</v>
      </c>
      <c r="BJ94" s="18" t="s">
        <v>81</v>
      </c>
      <c r="BK94" s="201">
        <f>ROUND(I94*H94,2)</f>
        <v>0</v>
      </c>
      <c r="BL94" s="18" t="s">
        <v>178</v>
      </c>
      <c r="BM94" s="200" t="s">
        <v>256</v>
      </c>
    </row>
    <row r="95" spans="1:65" s="2" customFormat="1" ht="24" customHeight="1">
      <c r="A95" s="35"/>
      <c r="B95" s="36"/>
      <c r="C95" s="189" t="s">
        <v>196</v>
      </c>
      <c r="D95" s="189" t="s">
        <v>174</v>
      </c>
      <c r="E95" s="190" t="s">
        <v>273</v>
      </c>
      <c r="F95" s="191" t="s">
        <v>274</v>
      </c>
      <c r="G95" s="192" t="s">
        <v>115</v>
      </c>
      <c r="H95" s="193">
        <v>2.7450000000000001</v>
      </c>
      <c r="I95" s="194"/>
      <c r="J95" s="195">
        <f>ROUND(I95*H95,2)</f>
        <v>0</v>
      </c>
      <c r="K95" s="191" t="s">
        <v>177</v>
      </c>
      <c r="L95" s="40"/>
      <c r="M95" s="196" t="s">
        <v>21</v>
      </c>
      <c r="N95" s="197" t="s">
        <v>44</v>
      </c>
      <c r="O95" s="65"/>
      <c r="P95" s="198">
        <f>O95*H95</f>
        <v>0</v>
      </c>
      <c r="Q95" s="198">
        <v>0</v>
      </c>
      <c r="R95" s="198">
        <f>Q95*H95</f>
        <v>0</v>
      </c>
      <c r="S95" s="198">
        <v>0</v>
      </c>
      <c r="T95" s="19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200" t="s">
        <v>178</v>
      </c>
      <c r="AT95" s="200" t="s">
        <v>174</v>
      </c>
      <c r="AU95" s="200" t="s">
        <v>83</v>
      </c>
      <c r="AY95" s="18" t="s">
        <v>172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18" t="s">
        <v>81</v>
      </c>
      <c r="BK95" s="201">
        <f>ROUND(I95*H95,2)</f>
        <v>0</v>
      </c>
      <c r="BL95" s="18" t="s">
        <v>178</v>
      </c>
      <c r="BM95" s="200" t="s">
        <v>275</v>
      </c>
    </row>
    <row r="96" spans="1:65" s="15" customFormat="1">
      <c r="B96" s="225"/>
      <c r="C96" s="226"/>
      <c r="D96" s="204" t="s">
        <v>180</v>
      </c>
      <c r="E96" s="227" t="s">
        <v>21</v>
      </c>
      <c r="F96" s="228" t="s">
        <v>1109</v>
      </c>
      <c r="G96" s="226"/>
      <c r="H96" s="227" t="s">
        <v>21</v>
      </c>
      <c r="I96" s="229"/>
      <c r="J96" s="226"/>
      <c r="K96" s="226"/>
      <c r="L96" s="230"/>
      <c r="M96" s="231"/>
      <c r="N96" s="232"/>
      <c r="O96" s="232"/>
      <c r="P96" s="232"/>
      <c r="Q96" s="232"/>
      <c r="R96" s="232"/>
      <c r="S96" s="232"/>
      <c r="T96" s="233"/>
      <c r="AT96" s="234" t="s">
        <v>180</v>
      </c>
      <c r="AU96" s="234" t="s">
        <v>83</v>
      </c>
      <c r="AV96" s="15" t="s">
        <v>81</v>
      </c>
      <c r="AW96" s="15" t="s">
        <v>34</v>
      </c>
      <c r="AX96" s="15" t="s">
        <v>73</v>
      </c>
      <c r="AY96" s="234" t="s">
        <v>172</v>
      </c>
    </row>
    <row r="97" spans="1:65" s="13" customFormat="1">
      <c r="B97" s="202"/>
      <c r="C97" s="203"/>
      <c r="D97" s="204" t="s">
        <v>180</v>
      </c>
      <c r="E97" s="205" t="s">
        <v>21</v>
      </c>
      <c r="F97" s="206" t="s">
        <v>1110</v>
      </c>
      <c r="G97" s="203"/>
      <c r="H97" s="207">
        <v>5.49</v>
      </c>
      <c r="I97" s="208"/>
      <c r="J97" s="203"/>
      <c r="K97" s="203"/>
      <c r="L97" s="209"/>
      <c r="M97" s="210"/>
      <c r="N97" s="211"/>
      <c r="O97" s="211"/>
      <c r="P97" s="211"/>
      <c r="Q97" s="211"/>
      <c r="R97" s="211"/>
      <c r="S97" s="211"/>
      <c r="T97" s="212"/>
      <c r="AT97" s="213" t="s">
        <v>180</v>
      </c>
      <c r="AU97" s="213" t="s">
        <v>83</v>
      </c>
      <c r="AV97" s="13" t="s">
        <v>83</v>
      </c>
      <c r="AW97" s="13" t="s">
        <v>34</v>
      </c>
      <c r="AX97" s="13" t="s">
        <v>73</v>
      </c>
      <c r="AY97" s="213" t="s">
        <v>172</v>
      </c>
    </row>
    <row r="98" spans="1:65" s="14" customFormat="1">
      <c r="B98" s="214"/>
      <c r="C98" s="215"/>
      <c r="D98" s="204" t="s">
        <v>180</v>
      </c>
      <c r="E98" s="216" t="s">
        <v>113</v>
      </c>
      <c r="F98" s="217" t="s">
        <v>182</v>
      </c>
      <c r="G98" s="215"/>
      <c r="H98" s="218">
        <v>5.49</v>
      </c>
      <c r="I98" s="219"/>
      <c r="J98" s="215"/>
      <c r="K98" s="215"/>
      <c r="L98" s="220"/>
      <c r="M98" s="221"/>
      <c r="N98" s="222"/>
      <c r="O98" s="222"/>
      <c r="P98" s="222"/>
      <c r="Q98" s="222"/>
      <c r="R98" s="222"/>
      <c r="S98" s="222"/>
      <c r="T98" s="223"/>
      <c r="AT98" s="224" t="s">
        <v>180</v>
      </c>
      <c r="AU98" s="224" t="s">
        <v>83</v>
      </c>
      <c r="AV98" s="14" t="s">
        <v>178</v>
      </c>
      <c r="AW98" s="14" t="s">
        <v>34</v>
      </c>
      <c r="AX98" s="14" t="s">
        <v>73</v>
      </c>
      <c r="AY98" s="224" t="s">
        <v>172</v>
      </c>
    </row>
    <row r="99" spans="1:65" s="13" customFormat="1">
      <c r="B99" s="202"/>
      <c r="C99" s="203"/>
      <c r="D99" s="204" t="s">
        <v>180</v>
      </c>
      <c r="E99" s="205" t="s">
        <v>21</v>
      </c>
      <c r="F99" s="206" t="s">
        <v>279</v>
      </c>
      <c r="G99" s="203"/>
      <c r="H99" s="207">
        <v>2.7450000000000001</v>
      </c>
      <c r="I99" s="208"/>
      <c r="J99" s="203"/>
      <c r="K99" s="203"/>
      <c r="L99" s="209"/>
      <c r="M99" s="210"/>
      <c r="N99" s="211"/>
      <c r="O99" s="211"/>
      <c r="P99" s="211"/>
      <c r="Q99" s="211"/>
      <c r="R99" s="211"/>
      <c r="S99" s="211"/>
      <c r="T99" s="212"/>
      <c r="AT99" s="213" t="s">
        <v>180</v>
      </c>
      <c r="AU99" s="213" t="s">
        <v>83</v>
      </c>
      <c r="AV99" s="13" t="s">
        <v>83</v>
      </c>
      <c r="AW99" s="13" t="s">
        <v>34</v>
      </c>
      <c r="AX99" s="13" t="s">
        <v>81</v>
      </c>
      <c r="AY99" s="213" t="s">
        <v>172</v>
      </c>
    </row>
    <row r="100" spans="1:65" s="2" customFormat="1" ht="24" customHeight="1">
      <c r="A100" s="35"/>
      <c r="B100" s="36"/>
      <c r="C100" s="189" t="s">
        <v>203</v>
      </c>
      <c r="D100" s="189" t="s">
        <v>174</v>
      </c>
      <c r="E100" s="190" t="s">
        <v>280</v>
      </c>
      <c r="F100" s="191" t="s">
        <v>281</v>
      </c>
      <c r="G100" s="192" t="s">
        <v>115</v>
      </c>
      <c r="H100" s="193">
        <v>0.82399999999999995</v>
      </c>
      <c r="I100" s="194"/>
      <c r="J100" s="195">
        <f>ROUND(I100*H100,2)</f>
        <v>0</v>
      </c>
      <c r="K100" s="191" t="s">
        <v>177</v>
      </c>
      <c r="L100" s="40"/>
      <c r="M100" s="196" t="s">
        <v>21</v>
      </c>
      <c r="N100" s="197" t="s">
        <v>44</v>
      </c>
      <c r="O100" s="65"/>
      <c r="P100" s="198">
        <f>O100*H100</f>
        <v>0</v>
      </c>
      <c r="Q100" s="198">
        <v>0</v>
      </c>
      <c r="R100" s="198">
        <f>Q100*H100</f>
        <v>0</v>
      </c>
      <c r="S100" s="198">
        <v>0</v>
      </c>
      <c r="T100" s="19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200" t="s">
        <v>178</v>
      </c>
      <c r="AT100" s="200" t="s">
        <v>174</v>
      </c>
      <c r="AU100" s="200" t="s">
        <v>83</v>
      </c>
      <c r="AY100" s="18" t="s">
        <v>172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18" t="s">
        <v>81</v>
      </c>
      <c r="BK100" s="201">
        <f>ROUND(I100*H100,2)</f>
        <v>0</v>
      </c>
      <c r="BL100" s="18" t="s">
        <v>178</v>
      </c>
      <c r="BM100" s="200" t="s">
        <v>282</v>
      </c>
    </row>
    <row r="101" spans="1:65" s="13" customFormat="1">
      <c r="B101" s="202"/>
      <c r="C101" s="203"/>
      <c r="D101" s="204" t="s">
        <v>180</v>
      </c>
      <c r="E101" s="205" t="s">
        <v>21</v>
      </c>
      <c r="F101" s="206" t="s">
        <v>283</v>
      </c>
      <c r="G101" s="203"/>
      <c r="H101" s="207">
        <v>0.82399999999999995</v>
      </c>
      <c r="I101" s="208"/>
      <c r="J101" s="203"/>
      <c r="K101" s="203"/>
      <c r="L101" s="209"/>
      <c r="M101" s="210"/>
      <c r="N101" s="211"/>
      <c r="O101" s="211"/>
      <c r="P101" s="211"/>
      <c r="Q101" s="211"/>
      <c r="R101" s="211"/>
      <c r="S101" s="211"/>
      <c r="T101" s="212"/>
      <c r="AT101" s="213" t="s">
        <v>180</v>
      </c>
      <c r="AU101" s="213" t="s">
        <v>83</v>
      </c>
      <c r="AV101" s="13" t="s">
        <v>83</v>
      </c>
      <c r="AW101" s="13" t="s">
        <v>34</v>
      </c>
      <c r="AX101" s="13" t="s">
        <v>73</v>
      </c>
      <c r="AY101" s="213" t="s">
        <v>172</v>
      </c>
    </row>
    <row r="102" spans="1:65" s="14" customFormat="1">
      <c r="B102" s="214"/>
      <c r="C102" s="215"/>
      <c r="D102" s="204" t="s">
        <v>180</v>
      </c>
      <c r="E102" s="216" t="s">
        <v>21</v>
      </c>
      <c r="F102" s="217" t="s">
        <v>182</v>
      </c>
      <c r="G102" s="215"/>
      <c r="H102" s="218">
        <v>0.82399999999999995</v>
      </c>
      <c r="I102" s="219"/>
      <c r="J102" s="215"/>
      <c r="K102" s="215"/>
      <c r="L102" s="220"/>
      <c r="M102" s="221"/>
      <c r="N102" s="222"/>
      <c r="O102" s="222"/>
      <c r="P102" s="222"/>
      <c r="Q102" s="222"/>
      <c r="R102" s="222"/>
      <c r="S102" s="222"/>
      <c r="T102" s="223"/>
      <c r="AT102" s="224" t="s">
        <v>180</v>
      </c>
      <c r="AU102" s="224" t="s">
        <v>83</v>
      </c>
      <c r="AV102" s="14" t="s">
        <v>178</v>
      </c>
      <c r="AW102" s="14" t="s">
        <v>34</v>
      </c>
      <c r="AX102" s="14" t="s">
        <v>81</v>
      </c>
      <c r="AY102" s="224" t="s">
        <v>172</v>
      </c>
    </row>
    <row r="103" spans="1:65" s="2" customFormat="1" ht="24" customHeight="1">
      <c r="A103" s="35"/>
      <c r="B103" s="36"/>
      <c r="C103" s="189" t="s">
        <v>209</v>
      </c>
      <c r="D103" s="189" t="s">
        <v>174</v>
      </c>
      <c r="E103" s="190" t="s">
        <v>285</v>
      </c>
      <c r="F103" s="191" t="s">
        <v>286</v>
      </c>
      <c r="G103" s="192" t="s">
        <v>115</v>
      </c>
      <c r="H103" s="193">
        <v>2.7450000000000001</v>
      </c>
      <c r="I103" s="194"/>
      <c r="J103" s="195">
        <f>ROUND(I103*H103,2)</f>
        <v>0</v>
      </c>
      <c r="K103" s="191" t="s">
        <v>177</v>
      </c>
      <c r="L103" s="40"/>
      <c r="M103" s="196" t="s">
        <v>21</v>
      </c>
      <c r="N103" s="197" t="s">
        <v>44</v>
      </c>
      <c r="O103" s="65"/>
      <c r="P103" s="198">
        <f>O103*H103</f>
        <v>0</v>
      </c>
      <c r="Q103" s="198">
        <v>0</v>
      </c>
      <c r="R103" s="198">
        <f>Q103*H103</f>
        <v>0</v>
      </c>
      <c r="S103" s="198">
        <v>0</v>
      </c>
      <c r="T103" s="19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200" t="s">
        <v>178</v>
      </c>
      <c r="AT103" s="200" t="s">
        <v>174</v>
      </c>
      <c r="AU103" s="200" t="s">
        <v>83</v>
      </c>
      <c r="AY103" s="18" t="s">
        <v>172</v>
      </c>
      <c r="BE103" s="201">
        <f>IF(N103="základní",J103,0)</f>
        <v>0</v>
      </c>
      <c r="BF103" s="201">
        <f>IF(N103="snížená",J103,0)</f>
        <v>0</v>
      </c>
      <c r="BG103" s="201">
        <f>IF(N103="zákl. přenesená",J103,0)</f>
        <v>0</v>
      </c>
      <c r="BH103" s="201">
        <f>IF(N103="sníž. přenesená",J103,0)</f>
        <v>0</v>
      </c>
      <c r="BI103" s="201">
        <f>IF(N103="nulová",J103,0)</f>
        <v>0</v>
      </c>
      <c r="BJ103" s="18" t="s">
        <v>81</v>
      </c>
      <c r="BK103" s="201">
        <f>ROUND(I103*H103,2)</f>
        <v>0</v>
      </c>
      <c r="BL103" s="18" t="s">
        <v>178</v>
      </c>
      <c r="BM103" s="200" t="s">
        <v>287</v>
      </c>
    </row>
    <row r="104" spans="1:65" s="13" customFormat="1">
      <c r="B104" s="202"/>
      <c r="C104" s="203"/>
      <c r="D104" s="204" t="s">
        <v>180</v>
      </c>
      <c r="E104" s="205" t="s">
        <v>21</v>
      </c>
      <c r="F104" s="206" t="s">
        <v>279</v>
      </c>
      <c r="G104" s="203"/>
      <c r="H104" s="207">
        <v>2.7450000000000001</v>
      </c>
      <c r="I104" s="208"/>
      <c r="J104" s="203"/>
      <c r="K104" s="203"/>
      <c r="L104" s="209"/>
      <c r="M104" s="210"/>
      <c r="N104" s="211"/>
      <c r="O104" s="211"/>
      <c r="P104" s="211"/>
      <c r="Q104" s="211"/>
      <c r="R104" s="211"/>
      <c r="S104" s="211"/>
      <c r="T104" s="212"/>
      <c r="AT104" s="213" t="s">
        <v>180</v>
      </c>
      <c r="AU104" s="213" t="s">
        <v>83</v>
      </c>
      <c r="AV104" s="13" t="s">
        <v>83</v>
      </c>
      <c r="AW104" s="13" t="s">
        <v>34</v>
      </c>
      <c r="AX104" s="13" t="s">
        <v>73</v>
      </c>
      <c r="AY104" s="213" t="s">
        <v>172</v>
      </c>
    </row>
    <row r="105" spans="1:65" s="14" customFormat="1">
      <c r="B105" s="214"/>
      <c r="C105" s="215"/>
      <c r="D105" s="204" t="s">
        <v>180</v>
      </c>
      <c r="E105" s="216" t="s">
        <v>21</v>
      </c>
      <c r="F105" s="217" t="s">
        <v>182</v>
      </c>
      <c r="G105" s="215"/>
      <c r="H105" s="218">
        <v>2.7450000000000001</v>
      </c>
      <c r="I105" s="219"/>
      <c r="J105" s="215"/>
      <c r="K105" s="215"/>
      <c r="L105" s="220"/>
      <c r="M105" s="221"/>
      <c r="N105" s="222"/>
      <c r="O105" s="222"/>
      <c r="P105" s="222"/>
      <c r="Q105" s="222"/>
      <c r="R105" s="222"/>
      <c r="S105" s="222"/>
      <c r="T105" s="223"/>
      <c r="AT105" s="224" t="s">
        <v>180</v>
      </c>
      <c r="AU105" s="224" t="s">
        <v>83</v>
      </c>
      <c r="AV105" s="14" t="s">
        <v>178</v>
      </c>
      <c r="AW105" s="14" t="s">
        <v>34</v>
      </c>
      <c r="AX105" s="14" t="s">
        <v>81</v>
      </c>
      <c r="AY105" s="224" t="s">
        <v>172</v>
      </c>
    </row>
    <row r="106" spans="1:65" s="2" customFormat="1" ht="24" customHeight="1">
      <c r="A106" s="35"/>
      <c r="B106" s="36"/>
      <c r="C106" s="189" t="s">
        <v>214</v>
      </c>
      <c r="D106" s="189" t="s">
        <v>174</v>
      </c>
      <c r="E106" s="190" t="s">
        <v>289</v>
      </c>
      <c r="F106" s="191" t="s">
        <v>290</v>
      </c>
      <c r="G106" s="192" t="s">
        <v>115</v>
      </c>
      <c r="H106" s="193">
        <v>0.82399999999999995</v>
      </c>
      <c r="I106" s="194"/>
      <c r="J106" s="195">
        <f>ROUND(I106*H106,2)</f>
        <v>0</v>
      </c>
      <c r="K106" s="191" t="s">
        <v>177</v>
      </c>
      <c r="L106" s="40"/>
      <c r="M106" s="196" t="s">
        <v>21</v>
      </c>
      <c r="N106" s="197" t="s">
        <v>44</v>
      </c>
      <c r="O106" s="65"/>
      <c r="P106" s="198">
        <f>O106*H106</f>
        <v>0</v>
      </c>
      <c r="Q106" s="198">
        <v>0</v>
      </c>
      <c r="R106" s="198">
        <f>Q106*H106</f>
        <v>0</v>
      </c>
      <c r="S106" s="198">
        <v>0</v>
      </c>
      <c r="T106" s="19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200" t="s">
        <v>178</v>
      </c>
      <c r="AT106" s="200" t="s">
        <v>174</v>
      </c>
      <c r="AU106" s="200" t="s">
        <v>83</v>
      </c>
      <c r="AY106" s="18" t="s">
        <v>172</v>
      </c>
      <c r="BE106" s="201">
        <f>IF(N106="základní",J106,0)</f>
        <v>0</v>
      </c>
      <c r="BF106" s="201">
        <f>IF(N106="snížená",J106,0)</f>
        <v>0</v>
      </c>
      <c r="BG106" s="201">
        <f>IF(N106="zákl. přenesená",J106,0)</f>
        <v>0</v>
      </c>
      <c r="BH106" s="201">
        <f>IF(N106="sníž. přenesená",J106,0)</f>
        <v>0</v>
      </c>
      <c r="BI106" s="201">
        <f>IF(N106="nulová",J106,0)</f>
        <v>0</v>
      </c>
      <c r="BJ106" s="18" t="s">
        <v>81</v>
      </c>
      <c r="BK106" s="201">
        <f>ROUND(I106*H106,2)</f>
        <v>0</v>
      </c>
      <c r="BL106" s="18" t="s">
        <v>178</v>
      </c>
      <c r="BM106" s="200" t="s">
        <v>291</v>
      </c>
    </row>
    <row r="107" spans="1:65" s="13" customFormat="1">
      <c r="B107" s="202"/>
      <c r="C107" s="203"/>
      <c r="D107" s="204" t="s">
        <v>180</v>
      </c>
      <c r="E107" s="205" t="s">
        <v>21</v>
      </c>
      <c r="F107" s="206" t="s">
        <v>283</v>
      </c>
      <c r="G107" s="203"/>
      <c r="H107" s="207">
        <v>0.82399999999999995</v>
      </c>
      <c r="I107" s="208"/>
      <c r="J107" s="203"/>
      <c r="K107" s="203"/>
      <c r="L107" s="209"/>
      <c r="M107" s="210"/>
      <c r="N107" s="211"/>
      <c r="O107" s="211"/>
      <c r="P107" s="211"/>
      <c r="Q107" s="211"/>
      <c r="R107" s="211"/>
      <c r="S107" s="211"/>
      <c r="T107" s="212"/>
      <c r="AT107" s="213" t="s">
        <v>180</v>
      </c>
      <c r="AU107" s="213" t="s">
        <v>83</v>
      </c>
      <c r="AV107" s="13" t="s">
        <v>83</v>
      </c>
      <c r="AW107" s="13" t="s">
        <v>34</v>
      </c>
      <c r="AX107" s="13" t="s">
        <v>73</v>
      </c>
      <c r="AY107" s="213" t="s">
        <v>172</v>
      </c>
    </row>
    <row r="108" spans="1:65" s="14" customFormat="1">
      <c r="B108" s="214"/>
      <c r="C108" s="215"/>
      <c r="D108" s="204" t="s">
        <v>180</v>
      </c>
      <c r="E108" s="216" t="s">
        <v>21</v>
      </c>
      <c r="F108" s="217" t="s">
        <v>182</v>
      </c>
      <c r="G108" s="215"/>
      <c r="H108" s="218">
        <v>0.82399999999999995</v>
      </c>
      <c r="I108" s="219"/>
      <c r="J108" s="215"/>
      <c r="K108" s="215"/>
      <c r="L108" s="220"/>
      <c r="M108" s="221"/>
      <c r="N108" s="222"/>
      <c r="O108" s="222"/>
      <c r="P108" s="222"/>
      <c r="Q108" s="222"/>
      <c r="R108" s="222"/>
      <c r="S108" s="222"/>
      <c r="T108" s="223"/>
      <c r="AT108" s="224" t="s">
        <v>180</v>
      </c>
      <c r="AU108" s="224" t="s">
        <v>83</v>
      </c>
      <c r="AV108" s="14" t="s">
        <v>178</v>
      </c>
      <c r="AW108" s="14" t="s">
        <v>34</v>
      </c>
      <c r="AX108" s="14" t="s">
        <v>81</v>
      </c>
      <c r="AY108" s="224" t="s">
        <v>172</v>
      </c>
    </row>
    <row r="109" spans="1:65" s="2" customFormat="1" ht="24" customHeight="1">
      <c r="A109" s="35"/>
      <c r="B109" s="36"/>
      <c r="C109" s="189" t="s">
        <v>219</v>
      </c>
      <c r="D109" s="189" t="s">
        <v>174</v>
      </c>
      <c r="E109" s="190" t="s">
        <v>1111</v>
      </c>
      <c r="F109" s="191" t="s">
        <v>1112</v>
      </c>
      <c r="G109" s="192" t="s">
        <v>199</v>
      </c>
      <c r="H109" s="193">
        <v>14.28</v>
      </c>
      <c r="I109" s="194"/>
      <c r="J109" s="195">
        <f>ROUND(I109*H109,2)</f>
        <v>0</v>
      </c>
      <c r="K109" s="191" t="s">
        <v>1113</v>
      </c>
      <c r="L109" s="40"/>
      <c r="M109" s="196" t="s">
        <v>21</v>
      </c>
      <c r="N109" s="197" t="s">
        <v>44</v>
      </c>
      <c r="O109" s="65"/>
      <c r="P109" s="198">
        <f>O109*H109</f>
        <v>0</v>
      </c>
      <c r="Q109" s="198">
        <v>0</v>
      </c>
      <c r="R109" s="198">
        <f>Q109*H109</f>
        <v>0</v>
      </c>
      <c r="S109" s="198">
        <v>0</v>
      </c>
      <c r="T109" s="19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200" t="s">
        <v>178</v>
      </c>
      <c r="AT109" s="200" t="s">
        <v>174</v>
      </c>
      <c r="AU109" s="200" t="s">
        <v>83</v>
      </c>
      <c r="AY109" s="18" t="s">
        <v>172</v>
      </c>
      <c r="BE109" s="201">
        <f>IF(N109="základní",J109,0)</f>
        <v>0</v>
      </c>
      <c r="BF109" s="201">
        <f>IF(N109="snížená",J109,0)</f>
        <v>0</v>
      </c>
      <c r="BG109" s="201">
        <f>IF(N109="zákl. přenesená",J109,0)</f>
        <v>0</v>
      </c>
      <c r="BH109" s="201">
        <f>IF(N109="sníž. přenesená",J109,0)</f>
        <v>0</v>
      </c>
      <c r="BI109" s="201">
        <f>IF(N109="nulová",J109,0)</f>
        <v>0</v>
      </c>
      <c r="BJ109" s="18" t="s">
        <v>81</v>
      </c>
      <c r="BK109" s="201">
        <f>ROUND(I109*H109,2)</f>
        <v>0</v>
      </c>
      <c r="BL109" s="18" t="s">
        <v>178</v>
      </c>
      <c r="BM109" s="200" t="s">
        <v>340</v>
      </c>
    </row>
    <row r="110" spans="1:65" s="15" customFormat="1">
      <c r="B110" s="225"/>
      <c r="C110" s="226"/>
      <c r="D110" s="204" t="s">
        <v>180</v>
      </c>
      <c r="E110" s="227" t="s">
        <v>21</v>
      </c>
      <c r="F110" s="228" t="s">
        <v>1114</v>
      </c>
      <c r="G110" s="226"/>
      <c r="H110" s="227" t="s">
        <v>21</v>
      </c>
      <c r="I110" s="229"/>
      <c r="J110" s="226"/>
      <c r="K110" s="226"/>
      <c r="L110" s="230"/>
      <c r="M110" s="231"/>
      <c r="N110" s="232"/>
      <c r="O110" s="232"/>
      <c r="P110" s="232"/>
      <c r="Q110" s="232"/>
      <c r="R110" s="232"/>
      <c r="S110" s="232"/>
      <c r="T110" s="233"/>
      <c r="AT110" s="234" t="s">
        <v>180</v>
      </c>
      <c r="AU110" s="234" t="s">
        <v>83</v>
      </c>
      <c r="AV110" s="15" t="s">
        <v>81</v>
      </c>
      <c r="AW110" s="15" t="s">
        <v>34</v>
      </c>
      <c r="AX110" s="15" t="s">
        <v>73</v>
      </c>
      <c r="AY110" s="234" t="s">
        <v>172</v>
      </c>
    </row>
    <row r="111" spans="1:65" s="13" customFormat="1">
      <c r="B111" s="202"/>
      <c r="C111" s="203"/>
      <c r="D111" s="204" t="s">
        <v>180</v>
      </c>
      <c r="E111" s="205" t="s">
        <v>21</v>
      </c>
      <c r="F111" s="206" t="s">
        <v>1115</v>
      </c>
      <c r="G111" s="203"/>
      <c r="H111" s="207">
        <v>14.28</v>
      </c>
      <c r="I111" s="208"/>
      <c r="J111" s="203"/>
      <c r="K111" s="203"/>
      <c r="L111" s="209"/>
      <c r="M111" s="210"/>
      <c r="N111" s="211"/>
      <c r="O111" s="211"/>
      <c r="P111" s="211"/>
      <c r="Q111" s="211"/>
      <c r="R111" s="211"/>
      <c r="S111" s="211"/>
      <c r="T111" s="212"/>
      <c r="AT111" s="213" t="s">
        <v>180</v>
      </c>
      <c r="AU111" s="213" t="s">
        <v>83</v>
      </c>
      <c r="AV111" s="13" t="s">
        <v>83</v>
      </c>
      <c r="AW111" s="13" t="s">
        <v>34</v>
      </c>
      <c r="AX111" s="13" t="s">
        <v>73</v>
      </c>
      <c r="AY111" s="213" t="s">
        <v>172</v>
      </c>
    </row>
    <row r="112" spans="1:65" s="14" customFormat="1">
      <c r="B112" s="214"/>
      <c r="C112" s="215"/>
      <c r="D112" s="204" t="s">
        <v>180</v>
      </c>
      <c r="E112" s="216" t="s">
        <v>21</v>
      </c>
      <c r="F112" s="217" t="s">
        <v>182</v>
      </c>
      <c r="G112" s="215"/>
      <c r="H112" s="218">
        <v>14.28</v>
      </c>
      <c r="I112" s="219"/>
      <c r="J112" s="215"/>
      <c r="K112" s="215"/>
      <c r="L112" s="220"/>
      <c r="M112" s="221"/>
      <c r="N112" s="222"/>
      <c r="O112" s="222"/>
      <c r="P112" s="222"/>
      <c r="Q112" s="222"/>
      <c r="R112" s="222"/>
      <c r="S112" s="222"/>
      <c r="T112" s="223"/>
      <c r="AT112" s="224" t="s">
        <v>180</v>
      </c>
      <c r="AU112" s="224" t="s">
        <v>83</v>
      </c>
      <c r="AV112" s="14" t="s">
        <v>178</v>
      </c>
      <c r="AW112" s="14" t="s">
        <v>34</v>
      </c>
      <c r="AX112" s="14" t="s">
        <v>81</v>
      </c>
      <c r="AY112" s="224" t="s">
        <v>172</v>
      </c>
    </row>
    <row r="113" spans="1:65" s="2" customFormat="1" ht="24" customHeight="1">
      <c r="A113" s="35"/>
      <c r="B113" s="36"/>
      <c r="C113" s="189" t="s">
        <v>109</v>
      </c>
      <c r="D113" s="189" t="s">
        <v>174</v>
      </c>
      <c r="E113" s="190" t="s">
        <v>349</v>
      </c>
      <c r="F113" s="191" t="s">
        <v>350</v>
      </c>
      <c r="G113" s="192" t="s">
        <v>125</v>
      </c>
      <c r="H113" s="193">
        <v>10.5</v>
      </c>
      <c r="I113" s="194"/>
      <c r="J113" s="195">
        <f>ROUND(I113*H113,2)</f>
        <v>0</v>
      </c>
      <c r="K113" s="191" t="s">
        <v>177</v>
      </c>
      <c r="L113" s="40"/>
      <c r="M113" s="196" t="s">
        <v>21</v>
      </c>
      <c r="N113" s="197" t="s">
        <v>44</v>
      </c>
      <c r="O113" s="65"/>
      <c r="P113" s="198">
        <f>O113*H113</f>
        <v>0</v>
      </c>
      <c r="Q113" s="198">
        <v>8.4000000000000003E-4</v>
      </c>
      <c r="R113" s="198">
        <f>Q113*H113</f>
        <v>8.8199999999999997E-3</v>
      </c>
      <c r="S113" s="198">
        <v>0</v>
      </c>
      <c r="T113" s="19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200" t="s">
        <v>178</v>
      </c>
      <c r="AT113" s="200" t="s">
        <v>174</v>
      </c>
      <c r="AU113" s="200" t="s">
        <v>83</v>
      </c>
      <c r="AY113" s="18" t="s">
        <v>172</v>
      </c>
      <c r="BE113" s="201">
        <f>IF(N113="základní",J113,0)</f>
        <v>0</v>
      </c>
      <c r="BF113" s="201">
        <f>IF(N113="snížená",J113,0)</f>
        <v>0</v>
      </c>
      <c r="BG113" s="201">
        <f>IF(N113="zákl. přenesená",J113,0)</f>
        <v>0</v>
      </c>
      <c r="BH113" s="201">
        <f>IF(N113="sníž. přenesená",J113,0)</f>
        <v>0</v>
      </c>
      <c r="BI113" s="201">
        <f>IF(N113="nulová",J113,0)</f>
        <v>0</v>
      </c>
      <c r="BJ113" s="18" t="s">
        <v>81</v>
      </c>
      <c r="BK113" s="201">
        <f>ROUND(I113*H113,2)</f>
        <v>0</v>
      </c>
      <c r="BL113" s="18" t="s">
        <v>178</v>
      </c>
      <c r="BM113" s="200" t="s">
        <v>351</v>
      </c>
    </row>
    <row r="114" spans="1:65" s="15" customFormat="1">
      <c r="B114" s="225"/>
      <c r="C114" s="226"/>
      <c r="D114" s="204" t="s">
        <v>180</v>
      </c>
      <c r="E114" s="227" t="s">
        <v>21</v>
      </c>
      <c r="F114" s="228" t="s">
        <v>952</v>
      </c>
      <c r="G114" s="226"/>
      <c r="H114" s="227" t="s">
        <v>21</v>
      </c>
      <c r="I114" s="229"/>
      <c r="J114" s="226"/>
      <c r="K114" s="226"/>
      <c r="L114" s="230"/>
      <c r="M114" s="231"/>
      <c r="N114" s="232"/>
      <c r="O114" s="232"/>
      <c r="P114" s="232"/>
      <c r="Q114" s="232"/>
      <c r="R114" s="232"/>
      <c r="S114" s="232"/>
      <c r="T114" s="233"/>
      <c r="AT114" s="234" t="s">
        <v>180</v>
      </c>
      <c r="AU114" s="234" t="s">
        <v>83</v>
      </c>
      <c r="AV114" s="15" t="s">
        <v>81</v>
      </c>
      <c r="AW114" s="15" t="s">
        <v>34</v>
      </c>
      <c r="AX114" s="15" t="s">
        <v>73</v>
      </c>
      <c r="AY114" s="234" t="s">
        <v>172</v>
      </c>
    </row>
    <row r="115" spans="1:65" s="15" customFormat="1">
      <c r="B115" s="225"/>
      <c r="C115" s="226"/>
      <c r="D115" s="204" t="s">
        <v>180</v>
      </c>
      <c r="E115" s="227" t="s">
        <v>21</v>
      </c>
      <c r="F115" s="228" t="s">
        <v>297</v>
      </c>
      <c r="G115" s="226"/>
      <c r="H115" s="227" t="s">
        <v>21</v>
      </c>
      <c r="I115" s="229"/>
      <c r="J115" s="226"/>
      <c r="K115" s="226"/>
      <c r="L115" s="230"/>
      <c r="M115" s="231"/>
      <c r="N115" s="232"/>
      <c r="O115" s="232"/>
      <c r="P115" s="232"/>
      <c r="Q115" s="232"/>
      <c r="R115" s="232"/>
      <c r="S115" s="232"/>
      <c r="T115" s="233"/>
      <c r="AT115" s="234" t="s">
        <v>180</v>
      </c>
      <c r="AU115" s="234" t="s">
        <v>83</v>
      </c>
      <c r="AV115" s="15" t="s">
        <v>81</v>
      </c>
      <c r="AW115" s="15" t="s">
        <v>34</v>
      </c>
      <c r="AX115" s="15" t="s">
        <v>73</v>
      </c>
      <c r="AY115" s="234" t="s">
        <v>172</v>
      </c>
    </row>
    <row r="116" spans="1:65" s="13" customFormat="1">
      <c r="B116" s="202"/>
      <c r="C116" s="203"/>
      <c r="D116" s="204" t="s">
        <v>180</v>
      </c>
      <c r="E116" s="205" t="s">
        <v>21</v>
      </c>
      <c r="F116" s="206" t="s">
        <v>1116</v>
      </c>
      <c r="G116" s="203"/>
      <c r="H116" s="207">
        <v>10.5</v>
      </c>
      <c r="I116" s="208"/>
      <c r="J116" s="203"/>
      <c r="K116" s="203"/>
      <c r="L116" s="209"/>
      <c r="M116" s="210"/>
      <c r="N116" s="211"/>
      <c r="O116" s="211"/>
      <c r="P116" s="211"/>
      <c r="Q116" s="211"/>
      <c r="R116" s="211"/>
      <c r="S116" s="211"/>
      <c r="T116" s="212"/>
      <c r="AT116" s="213" t="s">
        <v>180</v>
      </c>
      <c r="AU116" s="213" t="s">
        <v>83</v>
      </c>
      <c r="AV116" s="13" t="s">
        <v>83</v>
      </c>
      <c r="AW116" s="13" t="s">
        <v>34</v>
      </c>
      <c r="AX116" s="13" t="s">
        <v>73</v>
      </c>
      <c r="AY116" s="213" t="s">
        <v>172</v>
      </c>
    </row>
    <row r="117" spans="1:65" s="14" customFormat="1">
      <c r="B117" s="214"/>
      <c r="C117" s="215"/>
      <c r="D117" s="204" t="s">
        <v>180</v>
      </c>
      <c r="E117" s="216" t="s">
        <v>124</v>
      </c>
      <c r="F117" s="217" t="s">
        <v>182</v>
      </c>
      <c r="G117" s="215"/>
      <c r="H117" s="218">
        <v>10.5</v>
      </c>
      <c r="I117" s="219"/>
      <c r="J117" s="215"/>
      <c r="K117" s="215"/>
      <c r="L117" s="220"/>
      <c r="M117" s="221"/>
      <c r="N117" s="222"/>
      <c r="O117" s="222"/>
      <c r="P117" s="222"/>
      <c r="Q117" s="222"/>
      <c r="R117" s="222"/>
      <c r="S117" s="222"/>
      <c r="T117" s="223"/>
      <c r="AT117" s="224" t="s">
        <v>180</v>
      </c>
      <c r="AU117" s="224" t="s">
        <v>83</v>
      </c>
      <c r="AV117" s="14" t="s">
        <v>178</v>
      </c>
      <c r="AW117" s="14" t="s">
        <v>34</v>
      </c>
      <c r="AX117" s="14" t="s">
        <v>81</v>
      </c>
      <c r="AY117" s="224" t="s">
        <v>172</v>
      </c>
    </row>
    <row r="118" spans="1:65" s="2" customFormat="1" ht="24" customHeight="1">
      <c r="A118" s="35"/>
      <c r="B118" s="36"/>
      <c r="C118" s="189" t="s">
        <v>227</v>
      </c>
      <c r="D118" s="189" t="s">
        <v>174</v>
      </c>
      <c r="E118" s="190" t="s">
        <v>373</v>
      </c>
      <c r="F118" s="191" t="s">
        <v>374</v>
      </c>
      <c r="G118" s="192" t="s">
        <v>125</v>
      </c>
      <c r="H118" s="193">
        <v>10.5</v>
      </c>
      <c r="I118" s="194"/>
      <c r="J118" s="195">
        <f>ROUND(I118*H118,2)</f>
        <v>0</v>
      </c>
      <c r="K118" s="191" t="s">
        <v>177</v>
      </c>
      <c r="L118" s="40"/>
      <c r="M118" s="196" t="s">
        <v>21</v>
      </c>
      <c r="N118" s="197" t="s">
        <v>44</v>
      </c>
      <c r="O118" s="65"/>
      <c r="P118" s="198">
        <f>O118*H118</f>
        <v>0</v>
      </c>
      <c r="Q118" s="198">
        <v>0</v>
      </c>
      <c r="R118" s="198">
        <f>Q118*H118</f>
        <v>0</v>
      </c>
      <c r="S118" s="198">
        <v>0</v>
      </c>
      <c r="T118" s="19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200" t="s">
        <v>178</v>
      </c>
      <c r="AT118" s="200" t="s">
        <v>174</v>
      </c>
      <c r="AU118" s="200" t="s">
        <v>83</v>
      </c>
      <c r="AY118" s="18" t="s">
        <v>172</v>
      </c>
      <c r="BE118" s="201">
        <f>IF(N118="základní",J118,0)</f>
        <v>0</v>
      </c>
      <c r="BF118" s="201">
        <f>IF(N118="snížená",J118,0)</f>
        <v>0</v>
      </c>
      <c r="BG118" s="201">
        <f>IF(N118="zákl. přenesená",J118,0)</f>
        <v>0</v>
      </c>
      <c r="BH118" s="201">
        <f>IF(N118="sníž. přenesená",J118,0)</f>
        <v>0</v>
      </c>
      <c r="BI118" s="201">
        <f>IF(N118="nulová",J118,0)</f>
        <v>0</v>
      </c>
      <c r="BJ118" s="18" t="s">
        <v>81</v>
      </c>
      <c r="BK118" s="201">
        <f>ROUND(I118*H118,2)</f>
        <v>0</v>
      </c>
      <c r="BL118" s="18" t="s">
        <v>178</v>
      </c>
      <c r="BM118" s="200" t="s">
        <v>375</v>
      </c>
    </row>
    <row r="119" spans="1:65" s="13" customFormat="1">
      <c r="B119" s="202"/>
      <c r="C119" s="203"/>
      <c r="D119" s="204" t="s">
        <v>180</v>
      </c>
      <c r="E119" s="205" t="s">
        <v>21</v>
      </c>
      <c r="F119" s="206" t="s">
        <v>124</v>
      </c>
      <c r="G119" s="203"/>
      <c r="H119" s="207">
        <v>10.5</v>
      </c>
      <c r="I119" s="208"/>
      <c r="J119" s="203"/>
      <c r="K119" s="203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180</v>
      </c>
      <c r="AU119" s="213" t="s">
        <v>83</v>
      </c>
      <c r="AV119" s="13" t="s">
        <v>83</v>
      </c>
      <c r="AW119" s="13" t="s">
        <v>34</v>
      </c>
      <c r="AX119" s="13" t="s">
        <v>73</v>
      </c>
      <c r="AY119" s="213" t="s">
        <v>172</v>
      </c>
    </row>
    <row r="120" spans="1:65" s="14" customFormat="1">
      <c r="B120" s="214"/>
      <c r="C120" s="215"/>
      <c r="D120" s="204" t="s">
        <v>180</v>
      </c>
      <c r="E120" s="216" t="s">
        <v>21</v>
      </c>
      <c r="F120" s="217" t="s">
        <v>182</v>
      </c>
      <c r="G120" s="215"/>
      <c r="H120" s="218">
        <v>10.5</v>
      </c>
      <c r="I120" s="219"/>
      <c r="J120" s="215"/>
      <c r="K120" s="215"/>
      <c r="L120" s="220"/>
      <c r="M120" s="221"/>
      <c r="N120" s="222"/>
      <c r="O120" s="222"/>
      <c r="P120" s="222"/>
      <c r="Q120" s="222"/>
      <c r="R120" s="222"/>
      <c r="S120" s="222"/>
      <c r="T120" s="223"/>
      <c r="AT120" s="224" t="s">
        <v>180</v>
      </c>
      <c r="AU120" s="224" t="s">
        <v>83</v>
      </c>
      <c r="AV120" s="14" t="s">
        <v>178</v>
      </c>
      <c r="AW120" s="14" t="s">
        <v>34</v>
      </c>
      <c r="AX120" s="14" t="s">
        <v>81</v>
      </c>
      <c r="AY120" s="224" t="s">
        <v>172</v>
      </c>
    </row>
    <row r="121" spans="1:65" s="2" customFormat="1" ht="24" customHeight="1">
      <c r="A121" s="35"/>
      <c r="B121" s="36"/>
      <c r="C121" s="189" t="s">
        <v>231</v>
      </c>
      <c r="D121" s="189" t="s">
        <v>174</v>
      </c>
      <c r="E121" s="190" t="s">
        <v>381</v>
      </c>
      <c r="F121" s="191" t="s">
        <v>382</v>
      </c>
      <c r="G121" s="192" t="s">
        <v>115</v>
      </c>
      <c r="H121" s="193">
        <v>5.49</v>
      </c>
      <c r="I121" s="194"/>
      <c r="J121" s="195">
        <f>ROUND(I121*H121,2)</f>
        <v>0</v>
      </c>
      <c r="K121" s="191" t="s">
        <v>177</v>
      </c>
      <c r="L121" s="40"/>
      <c r="M121" s="196" t="s">
        <v>21</v>
      </c>
      <c r="N121" s="197" t="s">
        <v>44</v>
      </c>
      <c r="O121" s="65"/>
      <c r="P121" s="198">
        <f>O121*H121</f>
        <v>0</v>
      </c>
      <c r="Q121" s="198">
        <v>0</v>
      </c>
      <c r="R121" s="198">
        <f>Q121*H121</f>
        <v>0</v>
      </c>
      <c r="S121" s="198">
        <v>0</v>
      </c>
      <c r="T121" s="19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0" t="s">
        <v>178</v>
      </c>
      <c r="AT121" s="200" t="s">
        <v>174</v>
      </c>
      <c r="AU121" s="200" t="s">
        <v>83</v>
      </c>
      <c r="AY121" s="18" t="s">
        <v>172</v>
      </c>
      <c r="BE121" s="201">
        <f>IF(N121="základní",J121,0)</f>
        <v>0</v>
      </c>
      <c r="BF121" s="201">
        <f>IF(N121="snížená",J121,0)</f>
        <v>0</v>
      </c>
      <c r="BG121" s="201">
        <f>IF(N121="zákl. přenesená",J121,0)</f>
        <v>0</v>
      </c>
      <c r="BH121" s="201">
        <f>IF(N121="sníž. přenesená",J121,0)</f>
        <v>0</v>
      </c>
      <c r="BI121" s="201">
        <f>IF(N121="nulová",J121,0)</f>
        <v>0</v>
      </c>
      <c r="BJ121" s="18" t="s">
        <v>81</v>
      </c>
      <c r="BK121" s="201">
        <f>ROUND(I121*H121,2)</f>
        <v>0</v>
      </c>
      <c r="BL121" s="18" t="s">
        <v>178</v>
      </c>
      <c r="BM121" s="200" t="s">
        <v>383</v>
      </c>
    </row>
    <row r="122" spans="1:65" s="13" customFormat="1">
      <c r="B122" s="202"/>
      <c r="C122" s="203"/>
      <c r="D122" s="204" t="s">
        <v>180</v>
      </c>
      <c r="E122" s="205" t="s">
        <v>21</v>
      </c>
      <c r="F122" s="206" t="s">
        <v>113</v>
      </c>
      <c r="G122" s="203"/>
      <c r="H122" s="207">
        <v>5.49</v>
      </c>
      <c r="I122" s="208"/>
      <c r="J122" s="203"/>
      <c r="K122" s="203"/>
      <c r="L122" s="209"/>
      <c r="M122" s="210"/>
      <c r="N122" s="211"/>
      <c r="O122" s="211"/>
      <c r="P122" s="211"/>
      <c r="Q122" s="211"/>
      <c r="R122" s="211"/>
      <c r="S122" s="211"/>
      <c r="T122" s="212"/>
      <c r="AT122" s="213" t="s">
        <v>180</v>
      </c>
      <c r="AU122" s="213" t="s">
        <v>83</v>
      </c>
      <c r="AV122" s="13" t="s">
        <v>83</v>
      </c>
      <c r="AW122" s="13" t="s">
        <v>34</v>
      </c>
      <c r="AX122" s="13" t="s">
        <v>73</v>
      </c>
      <c r="AY122" s="213" t="s">
        <v>172</v>
      </c>
    </row>
    <row r="123" spans="1:65" s="14" customFormat="1">
      <c r="B123" s="214"/>
      <c r="C123" s="215"/>
      <c r="D123" s="204" t="s">
        <v>180</v>
      </c>
      <c r="E123" s="216" t="s">
        <v>21</v>
      </c>
      <c r="F123" s="217" t="s">
        <v>182</v>
      </c>
      <c r="G123" s="215"/>
      <c r="H123" s="218">
        <v>5.49</v>
      </c>
      <c r="I123" s="219"/>
      <c r="J123" s="215"/>
      <c r="K123" s="215"/>
      <c r="L123" s="220"/>
      <c r="M123" s="221"/>
      <c r="N123" s="222"/>
      <c r="O123" s="222"/>
      <c r="P123" s="222"/>
      <c r="Q123" s="222"/>
      <c r="R123" s="222"/>
      <c r="S123" s="222"/>
      <c r="T123" s="223"/>
      <c r="AT123" s="224" t="s">
        <v>180</v>
      </c>
      <c r="AU123" s="224" t="s">
        <v>83</v>
      </c>
      <c r="AV123" s="14" t="s">
        <v>178</v>
      </c>
      <c r="AW123" s="14" t="s">
        <v>34</v>
      </c>
      <c r="AX123" s="14" t="s">
        <v>81</v>
      </c>
      <c r="AY123" s="224" t="s">
        <v>172</v>
      </c>
    </row>
    <row r="124" spans="1:65" s="2" customFormat="1" ht="24" customHeight="1">
      <c r="A124" s="35"/>
      <c r="B124" s="36"/>
      <c r="C124" s="189" t="s">
        <v>236</v>
      </c>
      <c r="D124" s="189" t="s">
        <v>174</v>
      </c>
      <c r="E124" s="190" t="s">
        <v>386</v>
      </c>
      <c r="F124" s="191" t="s">
        <v>387</v>
      </c>
      <c r="G124" s="192" t="s">
        <v>115</v>
      </c>
      <c r="H124" s="193">
        <v>5.49</v>
      </c>
      <c r="I124" s="194"/>
      <c r="J124" s="195">
        <f>ROUND(I124*H124,2)</f>
        <v>0</v>
      </c>
      <c r="K124" s="191" t="s">
        <v>177</v>
      </c>
      <c r="L124" s="40"/>
      <c r="M124" s="196" t="s">
        <v>21</v>
      </c>
      <c r="N124" s="197" t="s">
        <v>44</v>
      </c>
      <c r="O124" s="65"/>
      <c r="P124" s="198">
        <f>O124*H124</f>
        <v>0</v>
      </c>
      <c r="Q124" s="198">
        <v>0</v>
      </c>
      <c r="R124" s="198">
        <f>Q124*H124</f>
        <v>0</v>
      </c>
      <c r="S124" s="198">
        <v>0</v>
      </c>
      <c r="T124" s="19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0" t="s">
        <v>178</v>
      </c>
      <c r="AT124" s="200" t="s">
        <v>174</v>
      </c>
      <c r="AU124" s="200" t="s">
        <v>83</v>
      </c>
      <c r="AY124" s="18" t="s">
        <v>172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18" t="s">
        <v>81</v>
      </c>
      <c r="BK124" s="201">
        <f>ROUND(I124*H124,2)</f>
        <v>0</v>
      </c>
      <c r="BL124" s="18" t="s">
        <v>178</v>
      </c>
      <c r="BM124" s="200" t="s">
        <v>388</v>
      </c>
    </row>
    <row r="125" spans="1:65" s="15" customFormat="1">
      <c r="B125" s="225"/>
      <c r="C125" s="226"/>
      <c r="D125" s="204" t="s">
        <v>180</v>
      </c>
      <c r="E125" s="227" t="s">
        <v>21</v>
      </c>
      <c r="F125" s="228" t="s">
        <v>389</v>
      </c>
      <c r="G125" s="226"/>
      <c r="H125" s="227" t="s">
        <v>21</v>
      </c>
      <c r="I125" s="229"/>
      <c r="J125" s="226"/>
      <c r="K125" s="226"/>
      <c r="L125" s="230"/>
      <c r="M125" s="231"/>
      <c r="N125" s="232"/>
      <c r="O125" s="232"/>
      <c r="P125" s="232"/>
      <c r="Q125" s="232"/>
      <c r="R125" s="232"/>
      <c r="S125" s="232"/>
      <c r="T125" s="233"/>
      <c r="AT125" s="234" t="s">
        <v>180</v>
      </c>
      <c r="AU125" s="234" t="s">
        <v>83</v>
      </c>
      <c r="AV125" s="15" t="s">
        <v>81</v>
      </c>
      <c r="AW125" s="15" t="s">
        <v>34</v>
      </c>
      <c r="AX125" s="15" t="s">
        <v>73</v>
      </c>
      <c r="AY125" s="234" t="s">
        <v>172</v>
      </c>
    </row>
    <row r="126" spans="1:65" s="15" customFormat="1">
      <c r="B126" s="225"/>
      <c r="C126" s="226"/>
      <c r="D126" s="204" t="s">
        <v>180</v>
      </c>
      <c r="E126" s="227" t="s">
        <v>21</v>
      </c>
      <c r="F126" s="228" t="s">
        <v>140</v>
      </c>
      <c r="G126" s="226"/>
      <c r="H126" s="227" t="s">
        <v>21</v>
      </c>
      <c r="I126" s="229"/>
      <c r="J126" s="226"/>
      <c r="K126" s="226"/>
      <c r="L126" s="230"/>
      <c r="M126" s="231"/>
      <c r="N126" s="232"/>
      <c r="O126" s="232"/>
      <c r="P126" s="232"/>
      <c r="Q126" s="232"/>
      <c r="R126" s="232"/>
      <c r="S126" s="232"/>
      <c r="T126" s="233"/>
      <c r="AT126" s="234" t="s">
        <v>180</v>
      </c>
      <c r="AU126" s="234" t="s">
        <v>83</v>
      </c>
      <c r="AV126" s="15" t="s">
        <v>81</v>
      </c>
      <c r="AW126" s="15" t="s">
        <v>34</v>
      </c>
      <c r="AX126" s="15" t="s">
        <v>73</v>
      </c>
      <c r="AY126" s="234" t="s">
        <v>172</v>
      </c>
    </row>
    <row r="127" spans="1:65" s="13" customFormat="1">
      <c r="B127" s="202"/>
      <c r="C127" s="203"/>
      <c r="D127" s="204" t="s">
        <v>180</v>
      </c>
      <c r="E127" s="205" t="s">
        <v>21</v>
      </c>
      <c r="F127" s="206" t="s">
        <v>406</v>
      </c>
      <c r="G127" s="203"/>
      <c r="H127" s="207">
        <v>5.49</v>
      </c>
      <c r="I127" s="208"/>
      <c r="J127" s="203"/>
      <c r="K127" s="203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180</v>
      </c>
      <c r="AU127" s="213" t="s">
        <v>83</v>
      </c>
      <c r="AV127" s="13" t="s">
        <v>83</v>
      </c>
      <c r="AW127" s="13" t="s">
        <v>34</v>
      </c>
      <c r="AX127" s="13" t="s">
        <v>73</v>
      </c>
      <c r="AY127" s="213" t="s">
        <v>172</v>
      </c>
    </row>
    <row r="128" spans="1:65" s="14" customFormat="1">
      <c r="B128" s="214"/>
      <c r="C128" s="215"/>
      <c r="D128" s="204" t="s">
        <v>180</v>
      </c>
      <c r="E128" s="216" t="s">
        <v>21</v>
      </c>
      <c r="F128" s="217" t="s">
        <v>182</v>
      </c>
      <c r="G128" s="215"/>
      <c r="H128" s="218">
        <v>5.49</v>
      </c>
      <c r="I128" s="219"/>
      <c r="J128" s="215"/>
      <c r="K128" s="215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180</v>
      </c>
      <c r="AU128" s="224" t="s">
        <v>83</v>
      </c>
      <c r="AV128" s="14" t="s">
        <v>178</v>
      </c>
      <c r="AW128" s="14" t="s">
        <v>34</v>
      </c>
      <c r="AX128" s="14" t="s">
        <v>81</v>
      </c>
      <c r="AY128" s="224" t="s">
        <v>172</v>
      </c>
    </row>
    <row r="129" spans="1:65" s="2" customFormat="1" ht="24" customHeight="1">
      <c r="A129" s="35"/>
      <c r="B129" s="36"/>
      <c r="C129" s="189" t="s">
        <v>240</v>
      </c>
      <c r="D129" s="189" t="s">
        <v>174</v>
      </c>
      <c r="E129" s="190" t="s">
        <v>396</v>
      </c>
      <c r="F129" s="191" t="s">
        <v>397</v>
      </c>
      <c r="G129" s="192" t="s">
        <v>115</v>
      </c>
      <c r="H129" s="193">
        <v>5.49</v>
      </c>
      <c r="I129" s="194"/>
      <c r="J129" s="195">
        <f>ROUND(I129*H129,2)</f>
        <v>0</v>
      </c>
      <c r="K129" s="191" t="s">
        <v>177</v>
      </c>
      <c r="L129" s="40"/>
      <c r="M129" s="196" t="s">
        <v>21</v>
      </c>
      <c r="N129" s="197" t="s">
        <v>44</v>
      </c>
      <c r="O129" s="65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178</v>
      </c>
      <c r="AT129" s="200" t="s">
        <v>174</v>
      </c>
      <c r="AU129" s="200" t="s">
        <v>83</v>
      </c>
      <c r="AY129" s="18" t="s">
        <v>172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81</v>
      </c>
      <c r="BK129" s="201">
        <f>ROUND(I129*H129,2)</f>
        <v>0</v>
      </c>
      <c r="BL129" s="18" t="s">
        <v>178</v>
      </c>
      <c r="BM129" s="200" t="s">
        <v>398</v>
      </c>
    </row>
    <row r="130" spans="1:65" s="15" customFormat="1">
      <c r="B130" s="225"/>
      <c r="C130" s="226"/>
      <c r="D130" s="204" t="s">
        <v>180</v>
      </c>
      <c r="E130" s="227" t="s">
        <v>21</v>
      </c>
      <c r="F130" s="228" t="s">
        <v>276</v>
      </c>
      <c r="G130" s="226"/>
      <c r="H130" s="227" t="s">
        <v>21</v>
      </c>
      <c r="I130" s="229"/>
      <c r="J130" s="226"/>
      <c r="K130" s="226"/>
      <c r="L130" s="230"/>
      <c r="M130" s="231"/>
      <c r="N130" s="232"/>
      <c r="O130" s="232"/>
      <c r="P130" s="232"/>
      <c r="Q130" s="232"/>
      <c r="R130" s="232"/>
      <c r="S130" s="232"/>
      <c r="T130" s="233"/>
      <c r="AT130" s="234" t="s">
        <v>180</v>
      </c>
      <c r="AU130" s="234" t="s">
        <v>83</v>
      </c>
      <c r="AV130" s="15" t="s">
        <v>81</v>
      </c>
      <c r="AW130" s="15" t="s">
        <v>34</v>
      </c>
      <c r="AX130" s="15" t="s">
        <v>73</v>
      </c>
      <c r="AY130" s="234" t="s">
        <v>172</v>
      </c>
    </row>
    <row r="131" spans="1:65" s="15" customFormat="1">
      <c r="B131" s="225"/>
      <c r="C131" s="226"/>
      <c r="D131" s="204" t="s">
        <v>180</v>
      </c>
      <c r="E131" s="227" t="s">
        <v>21</v>
      </c>
      <c r="F131" s="228" t="s">
        <v>399</v>
      </c>
      <c r="G131" s="226"/>
      <c r="H131" s="227" t="s">
        <v>21</v>
      </c>
      <c r="I131" s="229"/>
      <c r="J131" s="226"/>
      <c r="K131" s="226"/>
      <c r="L131" s="230"/>
      <c r="M131" s="231"/>
      <c r="N131" s="232"/>
      <c r="O131" s="232"/>
      <c r="P131" s="232"/>
      <c r="Q131" s="232"/>
      <c r="R131" s="232"/>
      <c r="S131" s="232"/>
      <c r="T131" s="233"/>
      <c r="AT131" s="234" t="s">
        <v>180</v>
      </c>
      <c r="AU131" s="234" t="s">
        <v>83</v>
      </c>
      <c r="AV131" s="15" t="s">
        <v>81</v>
      </c>
      <c r="AW131" s="15" t="s">
        <v>34</v>
      </c>
      <c r="AX131" s="15" t="s">
        <v>73</v>
      </c>
      <c r="AY131" s="234" t="s">
        <v>172</v>
      </c>
    </row>
    <row r="132" spans="1:65" s="13" customFormat="1">
      <c r="B132" s="202"/>
      <c r="C132" s="203"/>
      <c r="D132" s="204" t="s">
        <v>180</v>
      </c>
      <c r="E132" s="205" t="s">
        <v>21</v>
      </c>
      <c r="F132" s="206" t="s">
        <v>113</v>
      </c>
      <c r="G132" s="203"/>
      <c r="H132" s="207">
        <v>5.49</v>
      </c>
      <c r="I132" s="208"/>
      <c r="J132" s="203"/>
      <c r="K132" s="203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180</v>
      </c>
      <c r="AU132" s="213" t="s">
        <v>83</v>
      </c>
      <c r="AV132" s="13" t="s">
        <v>83</v>
      </c>
      <c r="AW132" s="13" t="s">
        <v>34</v>
      </c>
      <c r="AX132" s="13" t="s">
        <v>73</v>
      </c>
      <c r="AY132" s="213" t="s">
        <v>172</v>
      </c>
    </row>
    <row r="133" spans="1:65" s="14" customFormat="1">
      <c r="B133" s="214"/>
      <c r="C133" s="215"/>
      <c r="D133" s="204" t="s">
        <v>180</v>
      </c>
      <c r="E133" s="216" t="s">
        <v>131</v>
      </c>
      <c r="F133" s="217" t="s">
        <v>182</v>
      </c>
      <c r="G133" s="215"/>
      <c r="H133" s="218">
        <v>5.49</v>
      </c>
      <c r="I133" s="219"/>
      <c r="J133" s="215"/>
      <c r="K133" s="215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180</v>
      </c>
      <c r="AU133" s="224" t="s">
        <v>83</v>
      </c>
      <c r="AV133" s="14" t="s">
        <v>178</v>
      </c>
      <c r="AW133" s="14" t="s">
        <v>34</v>
      </c>
      <c r="AX133" s="14" t="s">
        <v>81</v>
      </c>
      <c r="AY133" s="224" t="s">
        <v>172</v>
      </c>
    </row>
    <row r="134" spans="1:65" s="2" customFormat="1" ht="24" customHeight="1">
      <c r="A134" s="35"/>
      <c r="B134" s="36"/>
      <c r="C134" s="189" t="s">
        <v>8</v>
      </c>
      <c r="D134" s="189" t="s">
        <v>174</v>
      </c>
      <c r="E134" s="190" t="s">
        <v>402</v>
      </c>
      <c r="F134" s="191" t="s">
        <v>403</v>
      </c>
      <c r="G134" s="192" t="s">
        <v>115</v>
      </c>
      <c r="H134" s="193">
        <v>5.49</v>
      </c>
      <c r="I134" s="194"/>
      <c r="J134" s="195">
        <f>ROUND(I134*H134,2)</f>
        <v>0</v>
      </c>
      <c r="K134" s="191" t="s">
        <v>177</v>
      </c>
      <c r="L134" s="40"/>
      <c r="M134" s="196" t="s">
        <v>21</v>
      </c>
      <c r="N134" s="197" t="s">
        <v>44</v>
      </c>
      <c r="O134" s="65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178</v>
      </c>
      <c r="AT134" s="200" t="s">
        <v>174</v>
      </c>
      <c r="AU134" s="200" t="s">
        <v>83</v>
      </c>
      <c r="AY134" s="18" t="s">
        <v>172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81</v>
      </c>
      <c r="BK134" s="201">
        <f>ROUND(I134*H134,2)</f>
        <v>0</v>
      </c>
      <c r="BL134" s="18" t="s">
        <v>178</v>
      </c>
      <c r="BM134" s="200" t="s">
        <v>404</v>
      </c>
    </row>
    <row r="135" spans="1:65" s="15" customFormat="1">
      <c r="B135" s="225"/>
      <c r="C135" s="226"/>
      <c r="D135" s="204" t="s">
        <v>180</v>
      </c>
      <c r="E135" s="227" t="s">
        <v>21</v>
      </c>
      <c r="F135" s="228" t="s">
        <v>405</v>
      </c>
      <c r="G135" s="226"/>
      <c r="H135" s="227" t="s">
        <v>21</v>
      </c>
      <c r="I135" s="229"/>
      <c r="J135" s="226"/>
      <c r="K135" s="226"/>
      <c r="L135" s="230"/>
      <c r="M135" s="231"/>
      <c r="N135" s="232"/>
      <c r="O135" s="232"/>
      <c r="P135" s="232"/>
      <c r="Q135" s="232"/>
      <c r="R135" s="232"/>
      <c r="S135" s="232"/>
      <c r="T135" s="233"/>
      <c r="AT135" s="234" t="s">
        <v>180</v>
      </c>
      <c r="AU135" s="234" t="s">
        <v>83</v>
      </c>
      <c r="AV135" s="15" t="s">
        <v>81</v>
      </c>
      <c r="AW135" s="15" t="s">
        <v>34</v>
      </c>
      <c r="AX135" s="15" t="s">
        <v>73</v>
      </c>
      <c r="AY135" s="234" t="s">
        <v>172</v>
      </c>
    </row>
    <row r="136" spans="1:65" s="13" customFormat="1">
      <c r="B136" s="202"/>
      <c r="C136" s="203"/>
      <c r="D136" s="204" t="s">
        <v>180</v>
      </c>
      <c r="E136" s="205" t="s">
        <v>21</v>
      </c>
      <c r="F136" s="206" t="s">
        <v>406</v>
      </c>
      <c r="G136" s="203"/>
      <c r="H136" s="207">
        <v>5.49</v>
      </c>
      <c r="I136" s="208"/>
      <c r="J136" s="203"/>
      <c r="K136" s="203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180</v>
      </c>
      <c r="AU136" s="213" t="s">
        <v>83</v>
      </c>
      <c r="AV136" s="13" t="s">
        <v>83</v>
      </c>
      <c r="AW136" s="13" t="s">
        <v>34</v>
      </c>
      <c r="AX136" s="13" t="s">
        <v>73</v>
      </c>
      <c r="AY136" s="213" t="s">
        <v>172</v>
      </c>
    </row>
    <row r="137" spans="1:65" s="14" customFormat="1">
      <c r="B137" s="214"/>
      <c r="C137" s="215"/>
      <c r="D137" s="204" t="s">
        <v>180</v>
      </c>
      <c r="E137" s="216" t="s">
        <v>21</v>
      </c>
      <c r="F137" s="217" t="s">
        <v>182</v>
      </c>
      <c r="G137" s="215"/>
      <c r="H137" s="218">
        <v>5.49</v>
      </c>
      <c r="I137" s="219"/>
      <c r="J137" s="215"/>
      <c r="K137" s="215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180</v>
      </c>
      <c r="AU137" s="224" t="s">
        <v>83</v>
      </c>
      <c r="AV137" s="14" t="s">
        <v>178</v>
      </c>
      <c r="AW137" s="14" t="s">
        <v>34</v>
      </c>
      <c r="AX137" s="14" t="s">
        <v>81</v>
      </c>
      <c r="AY137" s="224" t="s">
        <v>172</v>
      </c>
    </row>
    <row r="138" spans="1:65" s="2" customFormat="1" ht="16.5" customHeight="1">
      <c r="A138" s="35"/>
      <c r="B138" s="36"/>
      <c r="C138" s="189" t="s">
        <v>248</v>
      </c>
      <c r="D138" s="189" t="s">
        <v>174</v>
      </c>
      <c r="E138" s="190" t="s">
        <v>412</v>
      </c>
      <c r="F138" s="191" t="s">
        <v>413</v>
      </c>
      <c r="G138" s="192" t="s">
        <v>115</v>
      </c>
      <c r="H138" s="193">
        <v>5.49</v>
      </c>
      <c r="I138" s="194"/>
      <c r="J138" s="195">
        <f>ROUND(I138*H138,2)</f>
        <v>0</v>
      </c>
      <c r="K138" s="191" t="s">
        <v>177</v>
      </c>
      <c r="L138" s="40"/>
      <c r="M138" s="196" t="s">
        <v>21</v>
      </c>
      <c r="N138" s="197" t="s">
        <v>44</v>
      </c>
      <c r="O138" s="65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178</v>
      </c>
      <c r="AT138" s="200" t="s">
        <v>174</v>
      </c>
      <c r="AU138" s="200" t="s">
        <v>83</v>
      </c>
      <c r="AY138" s="18" t="s">
        <v>172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18" t="s">
        <v>81</v>
      </c>
      <c r="BK138" s="201">
        <f>ROUND(I138*H138,2)</f>
        <v>0</v>
      </c>
      <c r="BL138" s="18" t="s">
        <v>178</v>
      </c>
      <c r="BM138" s="200" t="s">
        <v>414</v>
      </c>
    </row>
    <row r="139" spans="1:65" s="13" customFormat="1">
      <c r="B139" s="202"/>
      <c r="C139" s="203"/>
      <c r="D139" s="204" t="s">
        <v>180</v>
      </c>
      <c r="E139" s="205" t="s">
        <v>21</v>
      </c>
      <c r="F139" s="206" t="s">
        <v>113</v>
      </c>
      <c r="G139" s="203"/>
      <c r="H139" s="207">
        <v>5.49</v>
      </c>
      <c r="I139" s="208"/>
      <c r="J139" s="203"/>
      <c r="K139" s="203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180</v>
      </c>
      <c r="AU139" s="213" t="s">
        <v>83</v>
      </c>
      <c r="AV139" s="13" t="s">
        <v>83</v>
      </c>
      <c r="AW139" s="13" t="s">
        <v>34</v>
      </c>
      <c r="AX139" s="13" t="s">
        <v>73</v>
      </c>
      <c r="AY139" s="213" t="s">
        <v>172</v>
      </c>
    </row>
    <row r="140" spans="1:65" s="14" customFormat="1">
      <c r="B140" s="214"/>
      <c r="C140" s="215"/>
      <c r="D140" s="204" t="s">
        <v>180</v>
      </c>
      <c r="E140" s="216" t="s">
        <v>21</v>
      </c>
      <c r="F140" s="217" t="s">
        <v>182</v>
      </c>
      <c r="G140" s="215"/>
      <c r="H140" s="218">
        <v>5.49</v>
      </c>
      <c r="I140" s="219"/>
      <c r="J140" s="215"/>
      <c r="K140" s="215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180</v>
      </c>
      <c r="AU140" s="224" t="s">
        <v>83</v>
      </c>
      <c r="AV140" s="14" t="s">
        <v>178</v>
      </c>
      <c r="AW140" s="14" t="s">
        <v>34</v>
      </c>
      <c r="AX140" s="14" t="s">
        <v>81</v>
      </c>
      <c r="AY140" s="224" t="s">
        <v>172</v>
      </c>
    </row>
    <row r="141" spans="1:65" s="2" customFormat="1" ht="16.5" customHeight="1">
      <c r="A141" s="35"/>
      <c r="B141" s="36"/>
      <c r="C141" s="235" t="s">
        <v>253</v>
      </c>
      <c r="D141" s="235" t="s">
        <v>416</v>
      </c>
      <c r="E141" s="236" t="s">
        <v>417</v>
      </c>
      <c r="F141" s="237" t="s">
        <v>418</v>
      </c>
      <c r="G141" s="238" t="s">
        <v>419</v>
      </c>
      <c r="H141" s="239">
        <v>10.98</v>
      </c>
      <c r="I141" s="240"/>
      <c r="J141" s="241">
        <f>ROUND(I141*H141,2)</f>
        <v>0</v>
      </c>
      <c r="K141" s="237" t="s">
        <v>177</v>
      </c>
      <c r="L141" s="242"/>
      <c r="M141" s="243" t="s">
        <v>21</v>
      </c>
      <c r="N141" s="244" t="s">
        <v>44</v>
      </c>
      <c r="O141" s="65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214</v>
      </c>
      <c r="AT141" s="200" t="s">
        <v>416</v>
      </c>
      <c r="AU141" s="200" t="s">
        <v>83</v>
      </c>
      <c r="AY141" s="18" t="s">
        <v>172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81</v>
      </c>
      <c r="BK141" s="201">
        <f>ROUND(I141*H141,2)</f>
        <v>0</v>
      </c>
      <c r="BL141" s="18" t="s">
        <v>178</v>
      </c>
      <c r="BM141" s="200" t="s">
        <v>420</v>
      </c>
    </row>
    <row r="142" spans="1:65" s="13" customFormat="1">
      <c r="B142" s="202"/>
      <c r="C142" s="203"/>
      <c r="D142" s="204" t="s">
        <v>180</v>
      </c>
      <c r="E142" s="205" t="s">
        <v>21</v>
      </c>
      <c r="F142" s="206" t="s">
        <v>421</v>
      </c>
      <c r="G142" s="203"/>
      <c r="H142" s="207">
        <v>10.98</v>
      </c>
      <c r="I142" s="208"/>
      <c r="J142" s="203"/>
      <c r="K142" s="203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180</v>
      </c>
      <c r="AU142" s="213" t="s">
        <v>83</v>
      </c>
      <c r="AV142" s="13" t="s">
        <v>83</v>
      </c>
      <c r="AW142" s="13" t="s">
        <v>34</v>
      </c>
      <c r="AX142" s="13" t="s">
        <v>73</v>
      </c>
      <c r="AY142" s="213" t="s">
        <v>172</v>
      </c>
    </row>
    <row r="143" spans="1:65" s="14" customFormat="1">
      <c r="B143" s="214"/>
      <c r="C143" s="215"/>
      <c r="D143" s="204" t="s">
        <v>180</v>
      </c>
      <c r="E143" s="216" t="s">
        <v>21</v>
      </c>
      <c r="F143" s="217" t="s">
        <v>182</v>
      </c>
      <c r="G143" s="215"/>
      <c r="H143" s="218">
        <v>10.98</v>
      </c>
      <c r="I143" s="219"/>
      <c r="J143" s="215"/>
      <c r="K143" s="215"/>
      <c r="L143" s="220"/>
      <c r="M143" s="221"/>
      <c r="N143" s="222"/>
      <c r="O143" s="222"/>
      <c r="P143" s="222"/>
      <c r="Q143" s="222"/>
      <c r="R143" s="222"/>
      <c r="S143" s="222"/>
      <c r="T143" s="223"/>
      <c r="AT143" s="224" t="s">
        <v>180</v>
      </c>
      <c r="AU143" s="224" t="s">
        <v>83</v>
      </c>
      <c r="AV143" s="14" t="s">
        <v>178</v>
      </c>
      <c r="AW143" s="14" t="s">
        <v>34</v>
      </c>
      <c r="AX143" s="14" t="s">
        <v>81</v>
      </c>
      <c r="AY143" s="224" t="s">
        <v>172</v>
      </c>
    </row>
    <row r="144" spans="1:65" s="2" customFormat="1" ht="24" customHeight="1">
      <c r="A144" s="35"/>
      <c r="B144" s="36"/>
      <c r="C144" s="189" t="s">
        <v>257</v>
      </c>
      <c r="D144" s="189" t="s">
        <v>174</v>
      </c>
      <c r="E144" s="190" t="s">
        <v>423</v>
      </c>
      <c r="F144" s="191" t="s">
        <v>424</v>
      </c>
      <c r="G144" s="192" t="s">
        <v>115</v>
      </c>
      <c r="H144" s="193">
        <v>3.181</v>
      </c>
      <c r="I144" s="194"/>
      <c r="J144" s="195">
        <f>ROUND(I144*H144,2)</f>
        <v>0</v>
      </c>
      <c r="K144" s="191" t="s">
        <v>177</v>
      </c>
      <c r="L144" s="40"/>
      <c r="M144" s="196" t="s">
        <v>21</v>
      </c>
      <c r="N144" s="197" t="s">
        <v>44</v>
      </c>
      <c r="O144" s="65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178</v>
      </c>
      <c r="AT144" s="200" t="s">
        <v>174</v>
      </c>
      <c r="AU144" s="200" t="s">
        <v>83</v>
      </c>
      <c r="AY144" s="18" t="s">
        <v>172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81</v>
      </c>
      <c r="BK144" s="201">
        <f>ROUND(I144*H144,2)</f>
        <v>0</v>
      </c>
      <c r="BL144" s="18" t="s">
        <v>178</v>
      </c>
      <c r="BM144" s="200" t="s">
        <v>425</v>
      </c>
    </row>
    <row r="145" spans="1:65" s="13" customFormat="1">
      <c r="B145" s="202"/>
      <c r="C145" s="203"/>
      <c r="D145" s="204" t="s">
        <v>180</v>
      </c>
      <c r="E145" s="205" t="s">
        <v>21</v>
      </c>
      <c r="F145" s="206" t="s">
        <v>1117</v>
      </c>
      <c r="G145" s="203"/>
      <c r="H145" s="207">
        <v>3.181</v>
      </c>
      <c r="I145" s="208"/>
      <c r="J145" s="203"/>
      <c r="K145" s="203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180</v>
      </c>
      <c r="AU145" s="213" t="s">
        <v>83</v>
      </c>
      <c r="AV145" s="13" t="s">
        <v>83</v>
      </c>
      <c r="AW145" s="13" t="s">
        <v>34</v>
      </c>
      <c r="AX145" s="13" t="s">
        <v>73</v>
      </c>
      <c r="AY145" s="213" t="s">
        <v>172</v>
      </c>
    </row>
    <row r="146" spans="1:65" s="14" customFormat="1">
      <c r="B146" s="214"/>
      <c r="C146" s="215"/>
      <c r="D146" s="204" t="s">
        <v>180</v>
      </c>
      <c r="E146" s="216" t="s">
        <v>137</v>
      </c>
      <c r="F146" s="217" t="s">
        <v>182</v>
      </c>
      <c r="G146" s="215"/>
      <c r="H146" s="218">
        <v>3.181</v>
      </c>
      <c r="I146" s="219"/>
      <c r="J146" s="215"/>
      <c r="K146" s="215"/>
      <c r="L146" s="220"/>
      <c r="M146" s="221"/>
      <c r="N146" s="222"/>
      <c r="O146" s="222"/>
      <c r="P146" s="222"/>
      <c r="Q146" s="222"/>
      <c r="R146" s="222"/>
      <c r="S146" s="222"/>
      <c r="T146" s="223"/>
      <c r="AT146" s="224" t="s">
        <v>180</v>
      </c>
      <c r="AU146" s="224" t="s">
        <v>83</v>
      </c>
      <c r="AV146" s="14" t="s">
        <v>178</v>
      </c>
      <c r="AW146" s="14" t="s">
        <v>34</v>
      </c>
      <c r="AX146" s="14" t="s">
        <v>81</v>
      </c>
      <c r="AY146" s="224" t="s">
        <v>172</v>
      </c>
    </row>
    <row r="147" spans="1:65" s="2" customFormat="1" ht="16.5" customHeight="1">
      <c r="A147" s="35"/>
      <c r="B147" s="36"/>
      <c r="C147" s="235" t="s">
        <v>265</v>
      </c>
      <c r="D147" s="235" t="s">
        <v>416</v>
      </c>
      <c r="E147" s="236" t="s">
        <v>428</v>
      </c>
      <c r="F147" s="237" t="s">
        <v>429</v>
      </c>
      <c r="G147" s="238" t="s">
        <v>419</v>
      </c>
      <c r="H147" s="239">
        <v>5.726</v>
      </c>
      <c r="I147" s="240"/>
      <c r="J147" s="241">
        <f>ROUND(I147*H147,2)</f>
        <v>0</v>
      </c>
      <c r="K147" s="237" t="s">
        <v>177</v>
      </c>
      <c r="L147" s="242"/>
      <c r="M147" s="243" t="s">
        <v>21</v>
      </c>
      <c r="N147" s="244" t="s">
        <v>44</v>
      </c>
      <c r="O147" s="65"/>
      <c r="P147" s="198">
        <f>O147*H147</f>
        <v>0</v>
      </c>
      <c r="Q147" s="198">
        <v>0</v>
      </c>
      <c r="R147" s="198">
        <f>Q147*H147</f>
        <v>0</v>
      </c>
      <c r="S147" s="198">
        <v>0</v>
      </c>
      <c r="T147" s="19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214</v>
      </c>
      <c r="AT147" s="200" t="s">
        <v>416</v>
      </c>
      <c r="AU147" s="200" t="s">
        <v>83</v>
      </c>
      <c r="AY147" s="18" t="s">
        <v>172</v>
      </c>
      <c r="BE147" s="201">
        <f>IF(N147="základní",J147,0)</f>
        <v>0</v>
      </c>
      <c r="BF147" s="201">
        <f>IF(N147="snížená",J147,0)</f>
        <v>0</v>
      </c>
      <c r="BG147" s="201">
        <f>IF(N147="zákl. přenesená",J147,0)</f>
        <v>0</v>
      </c>
      <c r="BH147" s="201">
        <f>IF(N147="sníž. přenesená",J147,0)</f>
        <v>0</v>
      </c>
      <c r="BI147" s="201">
        <f>IF(N147="nulová",J147,0)</f>
        <v>0</v>
      </c>
      <c r="BJ147" s="18" t="s">
        <v>81</v>
      </c>
      <c r="BK147" s="201">
        <f>ROUND(I147*H147,2)</f>
        <v>0</v>
      </c>
      <c r="BL147" s="18" t="s">
        <v>178</v>
      </c>
      <c r="BM147" s="200" t="s">
        <v>430</v>
      </c>
    </row>
    <row r="148" spans="1:65" s="15" customFormat="1">
      <c r="B148" s="225"/>
      <c r="C148" s="226"/>
      <c r="D148" s="204" t="s">
        <v>180</v>
      </c>
      <c r="E148" s="227" t="s">
        <v>21</v>
      </c>
      <c r="F148" s="228" t="s">
        <v>276</v>
      </c>
      <c r="G148" s="226"/>
      <c r="H148" s="227" t="s">
        <v>21</v>
      </c>
      <c r="I148" s="229"/>
      <c r="J148" s="226"/>
      <c r="K148" s="226"/>
      <c r="L148" s="230"/>
      <c r="M148" s="231"/>
      <c r="N148" s="232"/>
      <c r="O148" s="232"/>
      <c r="P148" s="232"/>
      <c r="Q148" s="232"/>
      <c r="R148" s="232"/>
      <c r="S148" s="232"/>
      <c r="T148" s="233"/>
      <c r="AT148" s="234" t="s">
        <v>180</v>
      </c>
      <c r="AU148" s="234" t="s">
        <v>83</v>
      </c>
      <c r="AV148" s="15" t="s">
        <v>81</v>
      </c>
      <c r="AW148" s="15" t="s">
        <v>34</v>
      </c>
      <c r="AX148" s="15" t="s">
        <v>73</v>
      </c>
      <c r="AY148" s="234" t="s">
        <v>172</v>
      </c>
    </row>
    <row r="149" spans="1:65" s="15" customFormat="1">
      <c r="B149" s="225"/>
      <c r="C149" s="226"/>
      <c r="D149" s="204" t="s">
        <v>180</v>
      </c>
      <c r="E149" s="227" t="s">
        <v>21</v>
      </c>
      <c r="F149" s="228" t="s">
        <v>432</v>
      </c>
      <c r="G149" s="226"/>
      <c r="H149" s="227" t="s">
        <v>21</v>
      </c>
      <c r="I149" s="229"/>
      <c r="J149" s="226"/>
      <c r="K149" s="226"/>
      <c r="L149" s="230"/>
      <c r="M149" s="231"/>
      <c r="N149" s="232"/>
      <c r="O149" s="232"/>
      <c r="P149" s="232"/>
      <c r="Q149" s="232"/>
      <c r="R149" s="232"/>
      <c r="S149" s="232"/>
      <c r="T149" s="233"/>
      <c r="AT149" s="234" t="s">
        <v>180</v>
      </c>
      <c r="AU149" s="234" t="s">
        <v>83</v>
      </c>
      <c r="AV149" s="15" t="s">
        <v>81</v>
      </c>
      <c r="AW149" s="15" t="s">
        <v>34</v>
      </c>
      <c r="AX149" s="15" t="s">
        <v>73</v>
      </c>
      <c r="AY149" s="234" t="s">
        <v>172</v>
      </c>
    </row>
    <row r="150" spans="1:65" s="13" customFormat="1">
      <c r="B150" s="202"/>
      <c r="C150" s="203"/>
      <c r="D150" s="204" t="s">
        <v>180</v>
      </c>
      <c r="E150" s="205" t="s">
        <v>21</v>
      </c>
      <c r="F150" s="206" t="s">
        <v>137</v>
      </c>
      <c r="G150" s="203"/>
      <c r="H150" s="207">
        <v>3.181</v>
      </c>
      <c r="I150" s="208"/>
      <c r="J150" s="203"/>
      <c r="K150" s="203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180</v>
      </c>
      <c r="AU150" s="213" t="s">
        <v>83</v>
      </c>
      <c r="AV150" s="13" t="s">
        <v>83</v>
      </c>
      <c r="AW150" s="13" t="s">
        <v>34</v>
      </c>
      <c r="AX150" s="13" t="s">
        <v>73</v>
      </c>
      <c r="AY150" s="213" t="s">
        <v>172</v>
      </c>
    </row>
    <row r="151" spans="1:65" s="14" customFormat="1">
      <c r="B151" s="214"/>
      <c r="C151" s="215"/>
      <c r="D151" s="204" t="s">
        <v>180</v>
      </c>
      <c r="E151" s="216" t="s">
        <v>139</v>
      </c>
      <c r="F151" s="217" t="s">
        <v>182</v>
      </c>
      <c r="G151" s="215"/>
      <c r="H151" s="218">
        <v>3.181</v>
      </c>
      <c r="I151" s="219"/>
      <c r="J151" s="215"/>
      <c r="K151" s="215"/>
      <c r="L151" s="220"/>
      <c r="M151" s="221"/>
      <c r="N151" s="222"/>
      <c r="O151" s="222"/>
      <c r="P151" s="222"/>
      <c r="Q151" s="222"/>
      <c r="R151" s="222"/>
      <c r="S151" s="222"/>
      <c r="T151" s="223"/>
      <c r="AT151" s="224" t="s">
        <v>180</v>
      </c>
      <c r="AU151" s="224" t="s">
        <v>83</v>
      </c>
      <c r="AV151" s="14" t="s">
        <v>178</v>
      </c>
      <c r="AW151" s="14" t="s">
        <v>34</v>
      </c>
      <c r="AX151" s="14" t="s">
        <v>73</v>
      </c>
      <c r="AY151" s="224" t="s">
        <v>172</v>
      </c>
    </row>
    <row r="152" spans="1:65" s="13" customFormat="1">
      <c r="B152" s="202"/>
      <c r="C152" s="203"/>
      <c r="D152" s="204" t="s">
        <v>180</v>
      </c>
      <c r="E152" s="205" t="s">
        <v>21</v>
      </c>
      <c r="F152" s="206" t="s">
        <v>434</v>
      </c>
      <c r="G152" s="203"/>
      <c r="H152" s="207">
        <v>5.726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180</v>
      </c>
      <c r="AU152" s="213" t="s">
        <v>83</v>
      </c>
      <c r="AV152" s="13" t="s">
        <v>83</v>
      </c>
      <c r="AW152" s="13" t="s">
        <v>34</v>
      </c>
      <c r="AX152" s="13" t="s">
        <v>81</v>
      </c>
      <c r="AY152" s="213" t="s">
        <v>172</v>
      </c>
    </row>
    <row r="153" spans="1:65" s="2" customFormat="1" ht="24" customHeight="1">
      <c r="A153" s="35"/>
      <c r="B153" s="36"/>
      <c r="C153" s="189" t="s">
        <v>272</v>
      </c>
      <c r="D153" s="189" t="s">
        <v>174</v>
      </c>
      <c r="E153" s="190" t="s">
        <v>441</v>
      </c>
      <c r="F153" s="191" t="s">
        <v>442</v>
      </c>
      <c r="G153" s="192" t="s">
        <v>115</v>
      </c>
      <c r="H153" s="193">
        <v>1.6339999999999999</v>
      </c>
      <c r="I153" s="194"/>
      <c r="J153" s="195">
        <f>ROUND(I153*H153,2)</f>
        <v>0</v>
      </c>
      <c r="K153" s="191" t="s">
        <v>177</v>
      </c>
      <c r="L153" s="40"/>
      <c r="M153" s="196" t="s">
        <v>21</v>
      </c>
      <c r="N153" s="197" t="s">
        <v>44</v>
      </c>
      <c r="O153" s="65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178</v>
      </c>
      <c r="AT153" s="200" t="s">
        <v>174</v>
      </c>
      <c r="AU153" s="200" t="s">
        <v>83</v>
      </c>
      <c r="AY153" s="18" t="s">
        <v>172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81</v>
      </c>
      <c r="BK153" s="201">
        <f>ROUND(I153*H153,2)</f>
        <v>0</v>
      </c>
      <c r="BL153" s="18" t="s">
        <v>178</v>
      </c>
      <c r="BM153" s="200" t="s">
        <v>443</v>
      </c>
    </row>
    <row r="154" spans="1:65" s="15" customFormat="1">
      <c r="B154" s="225"/>
      <c r="C154" s="226"/>
      <c r="D154" s="204" t="s">
        <v>180</v>
      </c>
      <c r="E154" s="227" t="s">
        <v>21</v>
      </c>
      <c r="F154" s="228" t="s">
        <v>444</v>
      </c>
      <c r="G154" s="226"/>
      <c r="H154" s="227" t="s">
        <v>21</v>
      </c>
      <c r="I154" s="229"/>
      <c r="J154" s="226"/>
      <c r="K154" s="226"/>
      <c r="L154" s="230"/>
      <c r="M154" s="231"/>
      <c r="N154" s="232"/>
      <c r="O154" s="232"/>
      <c r="P154" s="232"/>
      <c r="Q154" s="232"/>
      <c r="R154" s="232"/>
      <c r="S154" s="232"/>
      <c r="T154" s="233"/>
      <c r="AT154" s="234" t="s">
        <v>180</v>
      </c>
      <c r="AU154" s="234" t="s">
        <v>83</v>
      </c>
      <c r="AV154" s="15" t="s">
        <v>81</v>
      </c>
      <c r="AW154" s="15" t="s">
        <v>34</v>
      </c>
      <c r="AX154" s="15" t="s">
        <v>73</v>
      </c>
      <c r="AY154" s="234" t="s">
        <v>172</v>
      </c>
    </row>
    <row r="155" spans="1:65" s="15" customFormat="1">
      <c r="B155" s="225"/>
      <c r="C155" s="226"/>
      <c r="D155" s="204" t="s">
        <v>180</v>
      </c>
      <c r="E155" s="227" t="s">
        <v>21</v>
      </c>
      <c r="F155" s="228" t="s">
        <v>297</v>
      </c>
      <c r="G155" s="226"/>
      <c r="H155" s="227" t="s">
        <v>21</v>
      </c>
      <c r="I155" s="229"/>
      <c r="J155" s="226"/>
      <c r="K155" s="226"/>
      <c r="L155" s="230"/>
      <c r="M155" s="231"/>
      <c r="N155" s="232"/>
      <c r="O155" s="232"/>
      <c r="P155" s="232"/>
      <c r="Q155" s="232"/>
      <c r="R155" s="232"/>
      <c r="S155" s="232"/>
      <c r="T155" s="233"/>
      <c r="AT155" s="234" t="s">
        <v>180</v>
      </c>
      <c r="AU155" s="234" t="s">
        <v>83</v>
      </c>
      <c r="AV155" s="15" t="s">
        <v>81</v>
      </c>
      <c r="AW155" s="15" t="s">
        <v>34</v>
      </c>
      <c r="AX155" s="15" t="s">
        <v>73</v>
      </c>
      <c r="AY155" s="234" t="s">
        <v>172</v>
      </c>
    </row>
    <row r="156" spans="1:65" s="13" customFormat="1">
      <c r="B156" s="202"/>
      <c r="C156" s="203"/>
      <c r="D156" s="204" t="s">
        <v>180</v>
      </c>
      <c r="E156" s="205" t="s">
        <v>21</v>
      </c>
      <c r="F156" s="206" t="s">
        <v>1118</v>
      </c>
      <c r="G156" s="203"/>
      <c r="H156" s="207">
        <v>1.6339999999999999</v>
      </c>
      <c r="I156" s="208"/>
      <c r="J156" s="203"/>
      <c r="K156" s="203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180</v>
      </c>
      <c r="AU156" s="213" t="s">
        <v>83</v>
      </c>
      <c r="AV156" s="13" t="s">
        <v>83</v>
      </c>
      <c r="AW156" s="13" t="s">
        <v>34</v>
      </c>
      <c r="AX156" s="13" t="s">
        <v>73</v>
      </c>
      <c r="AY156" s="213" t="s">
        <v>172</v>
      </c>
    </row>
    <row r="157" spans="1:65" s="14" customFormat="1">
      <c r="B157" s="214"/>
      <c r="C157" s="215"/>
      <c r="D157" s="204" t="s">
        <v>180</v>
      </c>
      <c r="E157" s="216" t="s">
        <v>120</v>
      </c>
      <c r="F157" s="217" t="s">
        <v>182</v>
      </c>
      <c r="G157" s="215"/>
      <c r="H157" s="218">
        <v>1.6339999999999999</v>
      </c>
      <c r="I157" s="219"/>
      <c r="J157" s="215"/>
      <c r="K157" s="215"/>
      <c r="L157" s="220"/>
      <c r="M157" s="221"/>
      <c r="N157" s="222"/>
      <c r="O157" s="222"/>
      <c r="P157" s="222"/>
      <c r="Q157" s="222"/>
      <c r="R157" s="222"/>
      <c r="S157" s="222"/>
      <c r="T157" s="223"/>
      <c r="AT157" s="224" t="s">
        <v>180</v>
      </c>
      <c r="AU157" s="224" t="s">
        <v>83</v>
      </c>
      <c r="AV157" s="14" t="s">
        <v>178</v>
      </c>
      <c r="AW157" s="14" t="s">
        <v>34</v>
      </c>
      <c r="AX157" s="14" t="s">
        <v>81</v>
      </c>
      <c r="AY157" s="224" t="s">
        <v>172</v>
      </c>
    </row>
    <row r="158" spans="1:65" s="2" customFormat="1" ht="16.5" customHeight="1">
      <c r="A158" s="35"/>
      <c r="B158" s="36"/>
      <c r="C158" s="235" t="s">
        <v>7</v>
      </c>
      <c r="D158" s="235" t="s">
        <v>416</v>
      </c>
      <c r="E158" s="236" t="s">
        <v>450</v>
      </c>
      <c r="F158" s="237" t="s">
        <v>451</v>
      </c>
      <c r="G158" s="238" t="s">
        <v>419</v>
      </c>
      <c r="H158" s="239">
        <v>2.9409999999999998</v>
      </c>
      <c r="I158" s="240"/>
      <c r="J158" s="241">
        <f>ROUND(I158*H158,2)</f>
        <v>0</v>
      </c>
      <c r="K158" s="237" t="s">
        <v>177</v>
      </c>
      <c r="L158" s="242"/>
      <c r="M158" s="243" t="s">
        <v>21</v>
      </c>
      <c r="N158" s="244" t="s">
        <v>44</v>
      </c>
      <c r="O158" s="65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214</v>
      </c>
      <c r="AT158" s="200" t="s">
        <v>416</v>
      </c>
      <c r="AU158" s="200" t="s">
        <v>83</v>
      </c>
      <c r="AY158" s="18" t="s">
        <v>172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8" t="s">
        <v>81</v>
      </c>
      <c r="BK158" s="201">
        <f>ROUND(I158*H158,2)</f>
        <v>0</v>
      </c>
      <c r="BL158" s="18" t="s">
        <v>178</v>
      </c>
      <c r="BM158" s="200" t="s">
        <v>452</v>
      </c>
    </row>
    <row r="159" spans="1:65" s="13" customFormat="1">
      <c r="B159" s="202"/>
      <c r="C159" s="203"/>
      <c r="D159" s="204" t="s">
        <v>180</v>
      </c>
      <c r="E159" s="205" t="s">
        <v>21</v>
      </c>
      <c r="F159" s="206" t="s">
        <v>453</v>
      </c>
      <c r="G159" s="203"/>
      <c r="H159" s="207">
        <v>2.9409999999999998</v>
      </c>
      <c r="I159" s="208"/>
      <c r="J159" s="203"/>
      <c r="K159" s="203"/>
      <c r="L159" s="209"/>
      <c r="M159" s="210"/>
      <c r="N159" s="211"/>
      <c r="O159" s="211"/>
      <c r="P159" s="211"/>
      <c r="Q159" s="211"/>
      <c r="R159" s="211"/>
      <c r="S159" s="211"/>
      <c r="T159" s="212"/>
      <c r="AT159" s="213" t="s">
        <v>180</v>
      </c>
      <c r="AU159" s="213" t="s">
        <v>83</v>
      </c>
      <c r="AV159" s="13" t="s">
        <v>83</v>
      </c>
      <c r="AW159" s="13" t="s">
        <v>34</v>
      </c>
      <c r="AX159" s="13" t="s">
        <v>73</v>
      </c>
      <c r="AY159" s="213" t="s">
        <v>172</v>
      </c>
    </row>
    <row r="160" spans="1:65" s="14" customFormat="1">
      <c r="B160" s="214"/>
      <c r="C160" s="215"/>
      <c r="D160" s="204" t="s">
        <v>180</v>
      </c>
      <c r="E160" s="216" t="s">
        <v>21</v>
      </c>
      <c r="F160" s="217" t="s">
        <v>182</v>
      </c>
      <c r="G160" s="215"/>
      <c r="H160" s="218">
        <v>2.9409999999999998</v>
      </c>
      <c r="I160" s="219"/>
      <c r="J160" s="215"/>
      <c r="K160" s="215"/>
      <c r="L160" s="220"/>
      <c r="M160" s="221"/>
      <c r="N160" s="222"/>
      <c r="O160" s="222"/>
      <c r="P160" s="222"/>
      <c r="Q160" s="222"/>
      <c r="R160" s="222"/>
      <c r="S160" s="222"/>
      <c r="T160" s="223"/>
      <c r="AT160" s="224" t="s">
        <v>180</v>
      </c>
      <c r="AU160" s="224" t="s">
        <v>83</v>
      </c>
      <c r="AV160" s="14" t="s">
        <v>178</v>
      </c>
      <c r="AW160" s="14" t="s">
        <v>34</v>
      </c>
      <c r="AX160" s="14" t="s">
        <v>81</v>
      </c>
      <c r="AY160" s="224" t="s">
        <v>172</v>
      </c>
    </row>
    <row r="161" spans="1:65" s="12" customFormat="1" ht="22.9" customHeight="1">
      <c r="B161" s="173"/>
      <c r="C161" s="174"/>
      <c r="D161" s="175" t="s">
        <v>72</v>
      </c>
      <c r="E161" s="187" t="s">
        <v>178</v>
      </c>
      <c r="F161" s="187" t="s">
        <v>476</v>
      </c>
      <c r="G161" s="174"/>
      <c r="H161" s="174"/>
      <c r="I161" s="177"/>
      <c r="J161" s="188">
        <f>BK161</f>
        <v>0</v>
      </c>
      <c r="K161" s="174"/>
      <c r="L161" s="179"/>
      <c r="M161" s="180"/>
      <c r="N161" s="181"/>
      <c r="O161" s="181"/>
      <c r="P161" s="182">
        <f>SUM(P162:P166)</f>
        <v>0</v>
      </c>
      <c r="Q161" s="181"/>
      <c r="R161" s="182">
        <f>SUM(R162:R166)</f>
        <v>0</v>
      </c>
      <c r="S161" s="181"/>
      <c r="T161" s="183">
        <f>SUM(T162:T166)</f>
        <v>0</v>
      </c>
      <c r="AR161" s="184" t="s">
        <v>81</v>
      </c>
      <c r="AT161" s="185" t="s">
        <v>72</v>
      </c>
      <c r="AU161" s="185" t="s">
        <v>81</v>
      </c>
      <c r="AY161" s="184" t="s">
        <v>172</v>
      </c>
      <c r="BK161" s="186">
        <f>SUM(BK162:BK166)</f>
        <v>0</v>
      </c>
    </row>
    <row r="162" spans="1:65" s="2" customFormat="1" ht="16.5" customHeight="1">
      <c r="A162" s="35"/>
      <c r="B162" s="36"/>
      <c r="C162" s="189" t="s">
        <v>284</v>
      </c>
      <c r="D162" s="189" t="s">
        <v>174</v>
      </c>
      <c r="E162" s="190" t="s">
        <v>478</v>
      </c>
      <c r="F162" s="191" t="s">
        <v>479</v>
      </c>
      <c r="G162" s="192" t="s">
        <v>115</v>
      </c>
      <c r="H162" s="193">
        <v>0.67500000000000004</v>
      </c>
      <c r="I162" s="194"/>
      <c r="J162" s="195">
        <f>ROUND(I162*H162,2)</f>
        <v>0</v>
      </c>
      <c r="K162" s="191" t="s">
        <v>177</v>
      </c>
      <c r="L162" s="40"/>
      <c r="M162" s="196" t="s">
        <v>21</v>
      </c>
      <c r="N162" s="197" t="s">
        <v>44</v>
      </c>
      <c r="O162" s="65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178</v>
      </c>
      <c r="AT162" s="200" t="s">
        <v>174</v>
      </c>
      <c r="AU162" s="200" t="s">
        <v>83</v>
      </c>
      <c r="AY162" s="18" t="s">
        <v>172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81</v>
      </c>
      <c r="BK162" s="201">
        <f>ROUND(I162*H162,2)</f>
        <v>0</v>
      </c>
      <c r="BL162" s="18" t="s">
        <v>178</v>
      </c>
      <c r="BM162" s="200" t="s">
        <v>480</v>
      </c>
    </row>
    <row r="163" spans="1:65" s="15" customFormat="1">
      <c r="B163" s="225"/>
      <c r="C163" s="226"/>
      <c r="D163" s="204" t="s">
        <v>180</v>
      </c>
      <c r="E163" s="227" t="s">
        <v>21</v>
      </c>
      <c r="F163" s="228" t="s">
        <v>444</v>
      </c>
      <c r="G163" s="226"/>
      <c r="H163" s="227" t="s">
        <v>21</v>
      </c>
      <c r="I163" s="229"/>
      <c r="J163" s="226"/>
      <c r="K163" s="226"/>
      <c r="L163" s="230"/>
      <c r="M163" s="231"/>
      <c r="N163" s="232"/>
      <c r="O163" s="232"/>
      <c r="P163" s="232"/>
      <c r="Q163" s="232"/>
      <c r="R163" s="232"/>
      <c r="S163" s="232"/>
      <c r="T163" s="233"/>
      <c r="AT163" s="234" t="s">
        <v>180</v>
      </c>
      <c r="AU163" s="234" t="s">
        <v>83</v>
      </c>
      <c r="AV163" s="15" t="s">
        <v>81</v>
      </c>
      <c r="AW163" s="15" t="s">
        <v>34</v>
      </c>
      <c r="AX163" s="15" t="s">
        <v>73</v>
      </c>
      <c r="AY163" s="234" t="s">
        <v>172</v>
      </c>
    </row>
    <row r="164" spans="1:65" s="15" customFormat="1">
      <c r="B164" s="225"/>
      <c r="C164" s="226"/>
      <c r="D164" s="204" t="s">
        <v>180</v>
      </c>
      <c r="E164" s="227" t="s">
        <v>21</v>
      </c>
      <c r="F164" s="228" t="s">
        <v>297</v>
      </c>
      <c r="G164" s="226"/>
      <c r="H164" s="227" t="s">
        <v>21</v>
      </c>
      <c r="I164" s="229"/>
      <c r="J164" s="226"/>
      <c r="K164" s="226"/>
      <c r="L164" s="230"/>
      <c r="M164" s="231"/>
      <c r="N164" s="232"/>
      <c r="O164" s="232"/>
      <c r="P164" s="232"/>
      <c r="Q164" s="232"/>
      <c r="R164" s="232"/>
      <c r="S164" s="232"/>
      <c r="T164" s="233"/>
      <c r="AT164" s="234" t="s">
        <v>180</v>
      </c>
      <c r="AU164" s="234" t="s">
        <v>83</v>
      </c>
      <c r="AV164" s="15" t="s">
        <v>81</v>
      </c>
      <c r="AW164" s="15" t="s">
        <v>34</v>
      </c>
      <c r="AX164" s="15" t="s">
        <v>73</v>
      </c>
      <c r="AY164" s="234" t="s">
        <v>172</v>
      </c>
    </row>
    <row r="165" spans="1:65" s="13" customFormat="1">
      <c r="B165" s="202"/>
      <c r="C165" s="203"/>
      <c r="D165" s="204" t="s">
        <v>180</v>
      </c>
      <c r="E165" s="205" t="s">
        <v>21</v>
      </c>
      <c r="F165" s="206" t="s">
        <v>1119</v>
      </c>
      <c r="G165" s="203"/>
      <c r="H165" s="207">
        <v>0.67500000000000004</v>
      </c>
      <c r="I165" s="208"/>
      <c r="J165" s="203"/>
      <c r="K165" s="203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180</v>
      </c>
      <c r="AU165" s="213" t="s">
        <v>83</v>
      </c>
      <c r="AV165" s="13" t="s">
        <v>83</v>
      </c>
      <c r="AW165" s="13" t="s">
        <v>34</v>
      </c>
      <c r="AX165" s="13" t="s">
        <v>73</v>
      </c>
      <c r="AY165" s="213" t="s">
        <v>172</v>
      </c>
    </row>
    <row r="166" spans="1:65" s="14" customFormat="1">
      <c r="B166" s="214"/>
      <c r="C166" s="215"/>
      <c r="D166" s="204" t="s">
        <v>180</v>
      </c>
      <c r="E166" s="216" t="s">
        <v>117</v>
      </c>
      <c r="F166" s="217" t="s">
        <v>182</v>
      </c>
      <c r="G166" s="215"/>
      <c r="H166" s="218">
        <v>0.67500000000000004</v>
      </c>
      <c r="I166" s="219"/>
      <c r="J166" s="215"/>
      <c r="K166" s="215"/>
      <c r="L166" s="220"/>
      <c r="M166" s="221"/>
      <c r="N166" s="222"/>
      <c r="O166" s="222"/>
      <c r="P166" s="222"/>
      <c r="Q166" s="222"/>
      <c r="R166" s="222"/>
      <c r="S166" s="222"/>
      <c r="T166" s="223"/>
      <c r="AT166" s="224" t="s">
        <v>180</v>
      </c>
      <c r="AU166" s="224" t="s">
        <v>83</v>
      </c>
      <c r="AV166" s="14" t="s">
        <v>178</v>
      </c>
      <c r="AW166" s="14" t="s">
        <v>34</v>
      </c>
      <c r="AX166" s="14" t="s">
        <v>81</v>
      </c>
      <c r="AY166" s="224" t="s">
        <v>172</v>
      </c>
    </row>
    <row r="167" spans="1:65" s="12" customFormat="1" ht="22.9" customHeight="1">
      <c r="B167" s="173"/>
      <c r="C167" s="174"/>
      <c r="D167" s="175" t="s">
        <v>72</v>
      </c>
      <c r="E167" s="187" t="s">
        <v>214</v>
      </c>
      <c r="F167" s="187" t="s">
        <v>505</v>
      </c>
      <c r="G167" s="174"/>
      <c r="H167" s="174"/>
      <c r="I167" s="177"/>
      <c r="J167" s="188">
        <f>BK167</f>
        <v>0</v>
      </c>
      <c r="K167" s="174"/>
      <c r="L167" s="179"/>
      <c r="M167" s="180"/>
      <c r="N167" s="181"/>
      <c r="O167" s="181"/>
      <c r="P167" s="182">
        <f>SUM(P168:P230)</f>
        <v>0</v>
      </c>
      <c r="Q167" s="181"/>
      <c r="R167" s="182">
        <f>SUM(R168:R230)</f>
        <v>0.80069607999999981</v>
      </c>
      <c r="S167" s="181"/>
      <c r="T167" s="183">
        <f>SUM(T168:T230)</f>
        <v>0</v>
      </c>
      <c r="AR167" s="184" t="s">
        <v>81</v>
      </c>
      <c r="AT167" s="185" t="s">
        <v>72</v>
      </c>
      <c r="AU167" s="185" t="s">
        <v>81</v>
      </c>
      <c r="AY167" s="184" t="s">
        <v>172</v>
      </c>
      <c r="BK167" s="186">
        <f>SUM(BK168:BK230)</f>
        <v>0</v>
      </c>
    </row>
    <row r="168" spans="1:65" s="2" customFormat="1" ht="24" customHeight="1">
      <c r="A168" s="35"/>
      <c r="B168" s="36"/>
      <c r="C168" s="189" t="s">
        <v>288</v>
      </c>
      <c r="D168" s="189" t="s">
        <v>174</v>
      </c>
      <c r="E168" s="190" t="s">
        <v>507</v>
      </c>
      <c r="F168" s="191" t="s">
        <v>508</v>
      </c>
      <c r="G168" s="192" t="s">
        <v>217</v>
      </c>
      <c r="H168" s="193">
        <v>2</v>
      </c>
      <c r="I168" s="194"/>
      <c r="J168" s="195">
        <f>ROUND(I168*H168,2)</f>
        <v>0</v>
      </c>
      <c r="K168" s="191" t="s">
        <v>177</v>
      </c>
      <c r="L168" s="40"/>
      <c r="M168" s="196" t="s">
        <v>21</v>
      </c>
      <c r="N168" s="197" t="s">
        <v>44</v>
      </c>
      <c r="O168" s="65"/>
      <c r="P168" s="198">
        <f>O168*H168</f>
        <v>0</v>
      </c>
      <c r="Q168" s="198">
        <v>1.67E-3</v>
      </c>
      <c r="R168" s="198">
        <f>Q168*H168</f>
        <v>3.3400000000000001E-3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178</v>
      </c>
      <c r="AT168" s="200" t="s">
        <v>174</v>
      </c>
      <c r="AU168" s="200" t="s">
        <v>83</v>
      </c>
      <c r="AY168" s="18" t="s">
        <v>172</v>
      </c>
      <c r="BE168" s="201">
        <f>IF(N168="základní",J168,0)</f>
        <v>0</v>
      </c>
      <c r="BF168" s="201">
        <f>IF(N168="snížená",J168,0)</f>
        <v>0</v>
      </c>
      <c r="BG168" s="201">
        <f>IF(N168="zákl. přenesená",J168,0)</f>
        <v>0</v>
      </c>
      <c r="BH168" s="201">
        <f>IF(N168="sníž. přenesená",J168,0)</f>
        <v>0</v>
      </c>
      <c r="BI168" s="201">
        <f>IF(N168="nulová",J168,0)</f>
        <v>0</v>
      </c>
      <c r="BJ168" s="18" t="s">
        <v>81</v>
      </c>
      <c r="BK168" s="201">
        <f>ROUND(I168*H168,2)</f>
        <v>0</v>
      </c>
      <c r="BL168" s="18" t="s">
        <v>178</v>
      </c>
      <c r="BM168" s="200" t="s">
        <v>509</v>
      </c>
    </row>
    <row r="169" spans="1:65" s="15" customFormat="1">
      <c r="B169" s="225"/>
      <c r="C169" s="226"/>
      <c r="D169" s="204" t="s">
        <v>180</v>
      </c>
      <c r="E169" s="227" t="s">
        <v>21</v>
      </c>
      <c r="F169" s="228" t="s">
        <v>1120</v>
      </c>
      <c r="G169" s="226"/>
      <c r="H169" s="227" t="s">
        <v>21</v>
      </c>
      <c r="I169" s="229"/>
      <c r="J169" s="226"/>
      <c r="K169" s="226"/>
      <c r="L169" s="230"/>
      <c r="M169" s="231"/>
      <c r="N169" s="232"/>
      <c r="O169" s="232"/>
      <c r="P169" s="232"/>
      <c r="Q169" s="232"/>
      <c r="R169" s="232"/>
      <c r="S169" s="232"/>
      <c r="T169" s="233"/>
      <c r="AT169" s="234" t="s">
        <v>180</v>
      </c>
      <c r="AU169" s="234" t="s">
        <v>83</v>
      </c>
      <c r="AV169" s="15" t="s">
        <v>81</v>
      </c>
      <c r="AW169" s="15" t="s">
        <v>34</v>
      </c>
      <c r="AX169" s="15" t="s">
        <v>73</v>
      </c>
      <c r="AY169" s="234" t="s">
        <v>172</v>
      </c>
    </row>
    <row r="170" spans="1:65" s="13" customFormat="1">
      <c r="B170" s="202"/>
      <c r="C170" s="203"/>
      <c r="D170" s="204" t="s">
        <v>180</v>
      </c>
      <c r="E170" s="205" t="s">
        <v>21</v>
      </c>
      <c r="F170" s="206" t="s">
        <v>83</v>
      </c>
      <c r="G170" s="203"/>
      <c r="H170" s="207">
        <v>2</v>
      </c>
      <c r="I170" s="208"/>
      <c r="J170" s="203"/>
      <c r="K170" s="203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180</v>
      </c>
      <c r="AU170" s="213" t="s">
        <v>83</v>
      </c>
      <c r="AV170" s="13" t="s">
        <v>83</v>
      </c>
      <c r="AW170" s="13" t="s">
        <v>34</v>
      </c>
      <c r="AX170" s="13" t="s">
        <v>73</v>
      </c>
      <c r="AY170" s="213" t="s">
        <v>172</v>
      </c>
    </row>
    <row r="171" spans="1:65" s="14" customFormat="1">
      <c r="B171" s="214"/>
      <c r="C171" s="215"/>
      <c r="D171" s="204" t="s">
        <v>180</v>
      </c>
      <c r="E171" s="216" t="s">
        <v>21</v>
      </c>
      <c r="F171" s="217" t="s">
        <v>182</v>
      </c>
      <c r="G171" s="215"/>
      <c r="H171" s="218">
        <v>2</v>
      </c>
      <c r="I171" s="219"/>
      <c r="J171" s="215"/>
      <c r="K171" s="215"/>
      <c r="L171" s="220"/>
      <c r="M171" s="221"/>
      <c r="N171" s="222"/>
      <c r="O171" s="222"/>
      <c r="P171" s="222"/>
      <c r="Q171" s="222"/>
      <c r="R171" s="222"/>
      <c r="S171" s="222"/>
      <c r="T171" s="223"/>
      <c r="AT171" s="224" t="s">
        <v>180</v>
      </c>
      <c r="AU171" s="224" t="s">
        <v>83</v>
      </c>
      <c r="AV171" s="14" t="s">
        <v>178</v>
      </c>
      <c r="AW171" s="14" t="s">
        <v>34</v>
      </c>
      <c r="AX171" s="14" t="s">
        <v>81</v>
      </c>
      <c r="AY171" s="224" t="s">
        <v>172</v>
      </c>
    </row>
    <row r="172" spans="1:65" s="2" customFormat="1" ht="16.5" customHeight="1">
      <c r="A172" s="35"/>
      <c r="B172" s="36"/>
      <c r="C172" s="235" t="s">
        <v>292</v>
      </c>
      <c r="D172" s="235" t="s">
        <v>416</v>
      </c>
      <c r="E172" s="236" t="s">
        <v>516</v>
      </c>
      <c r="F172" s="237" t="s">
        <v>517</v>
      </c>
      <c r="G172" s="238" t="s">
        <v>518</v>
      </c>
      <c r="H172" s="239">
        <v>2</v>
      </c>
      <c r="I172" s="240"/>
      <c r="J172" s="241">
        <f>ROUND(I172*H172,2)</f>
        <v>0</v>
      </c>
      <c r="K172" s="237" t="s">
        <v>21</v>
      </c>
      <c r="L172" s="242"/>
      <c r="M172" s="243" t="s">
        <v>21</v>
      </c>
      <c r="N172" s="244" t="s">
        <v>44</v>
      </c>
      <c r="O172" s="65"/>
      <c r="P172" s="198">
        <f>O172*H172</f>
        <v>0</v>
      </c>
      <c r="Q172" s="198">
        <v>8.0000000000000004E-4</v>
      </c>
      <c r="R172" s="198">
        <f>Q172*H172</f>
        <v>1.6000000000000001E-3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214</v>
      </c>
      <c r="AT172" s="200" t="s">
        <v>416</v>
      </c>
      <c r="AU172" s="200" t="s">
        <v>83</v>
      </c>
      <c r="AY172" s="18" t="s">
        <v>172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18" t="s">
        <v>81</v>
      </c>
      <c r="BK172" s="201">
        <f>ROUND(I172*H172,2)</f>
        <v>0</v>
      </c>
      <c r="BL172" s="18" t="s">
        <v>178</v>
      </c>
      <c r="BM172" s="200" t="s">
        <v>519</v>
      </c>
    </row>
    <row r="173" spans="1:65" s="2" customFormat="1" ht="24" customHeight="1">
      <c r="A173" s="35"/>
      <c r="B173" s="36"/>
      <c r="C173" s="189" t="s">
        <v>324</v>
      </c>
      <c r="D173" s="189" t="s">
        <v>174</v>
      </c>
      <c r="E173" s="190" t="s">
        <v>619</v>
      </c>
      <c r="F173" s="191" t="s">
        <v>620</v>
      </c>
      <c r="G173" s="192" t="s">
        <v>199</v>
      </c>
      <c r="H173" s="193">
        <v>14.28</v>
      </c>
      <c r="I173" s="194"/>
      <c r="J173" s="195">
        <f>ROUND(I173*H173,2)</f>
        <v>0</v>
      </c>
      <c r="K173" s="191" t="s">
        <v>177</v>
      </c>
      <c r="L173" s="40"/>
      <c r="M173" s="196" t="s">
        <v>21</v>
      </c>
      <c r="N173" s="197" t="s">
        <v>44</v>
      </c>
      <c r="O173" s="65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178</v>
      </c>
      <c r="AT173" s="200" t="s">
        <v>174</v>
      </c>
      <c r="AU173" s="200" t="s">
        <v>83</v>
      </c>
      <c r="AY173" s="18" t="s">
        <v>172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81</v>
      </c>
      <c r="BK173" s="201">
        <f>ROUND(I173*H173,2)</f>
        <v>0</v>
      </c>
      <c r="BL173" s="18" t="s">
        <v>178</v>
      </c>
      <c r="BM173" s="200" t="s">
        <v>621</v>
      </c>
    </row>
    <row r="174" spans="1:65" s="15" customFormat="1">
      <c r="B174" s="225"/>
      <c r="C174" s="226"/>
      <c r="D174" s="204" t="s">
        <v>180</v>
      </c>
      <c r="E174" s="227" t="s">
        <v>21</v>
      </c>
      <c r="F174" s="228" t="s">
        <v>1120</v>
      </c>
      <c r="G174" s="226"/>
      <c r="H174" s="227" t="s">
        <v>21</v>
      </c>
      <c r="I174" s="229"/>
      <c r="J174" s="226"/>
      <c r="K174" s="226"/>
      <c r="L174" s="230"/>
      <c r="M174" s="231"/>
      <c r="N174" s="232"/>
      <c r="O174" s="232"/>
      <c r="P174" s="232"/>
      <c r="Q174" s="232"/>
      <c r="R174" s="232"/>
      <c r="S174" s="232"/>
      <c r="T174" s="233"/>
      <c r="AT174" s="234" t="s">
        <v>180</v>
      </c>
      <c r="AU174" s="234" t="s">
        <v>83</v>
      </c>
      <c r="AV174" s="15" t="s">
        <v>81</v>
      </c>
      <c r="AW174" s="15" t="s">
        <v>34</v>
      </c>
      <c r="AX174" s="15" t="s">
        <v>73</v>
      </c>
      <c r="AY174" s="234" t="s">
        <v>172</v>
      </c>
    </row>
    <row r="175" spans="1:65" s="13" customFormat="1">
      <c r="B175" s="202"/>
      <c r="C175" s="203"/>
      <c r="D175" s="204" t="s">
        <v>180</v>
      </c>
      <c r="E175" s="205" t="s">
        <v>21</v>
      </c>
      <c r="F175" s="206" t="s">
        <v>1115</v>
      </c>
      <c r="G175" s="203"/>
      <c r="H175" s="207">
        <v>14.28</v>
      </c>
      <c r="I175" s="208"/>
      <c r="J175" s="203"/>
      <c r="K175" s="203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180</v>
      </c>
      <c r="AU175" s="213" t="s">
        <v>83</v>
      </c>
      <c r="AV175" s="13" t="s">
        <v>83</v>
      </c>
      <c r="AW175" s="13" t="s">
        <v>34</v>
      </c>
      <c r="AX175" s="13" t="s">
        <v>73</v>
      </c>
      <c r="AY175" s="213" t="s">
        <v>172</v>
      </c>
    </row>
    <row r="176" spans="1:65" s="14" customFormat="1">
      <c r="B176" s="214"/>
      <c r="C176" s="215"/>
      <c r="D176" s="204" t="s">
        <v>180</v>
      </c>
      <c r="E176" s="216" t="s">
        <v>21</v>
      </c>
      <c r="F176" s="217" t="s">
        <v>182</v>
      </c>
      <c r="G176" s="215"/>
      <c r="H176" s="218">
        <v>14.28</v>
      </c>
      <c r="I176" s="219"/>
      <c r="J176" s="215"/>
      <c r="K176" s="215"/>
      <c r="L176" s="220"/>
      <c r="M176" s="221"/>
      <c r="N176" s="222"/>
      <c r="O176" s="222"/>
      <c r="P176" s="222"/>
      <c r="Q176" s="222"/>
      <c r="R176" s="222"/>
      <c r="S176" s="222"/>
      <c r="T176" s="223"/>
      <c r="AT176" s="224" t="s">
        <v>180</v>
      </c>
      <c r="AU176" s="224" t="s">
        <v>83</v>
      </c>
      <c r="AV176" s="14" t="s">
        <v>178</v>
      </c>
      <c r="AW176" s="14" t="s">
        <v>34</v>
      </c>
      <c r="AX176" s="14" t="s">
        <v>81</v>
      </c>
      <c r="AY176" s="224" t="s">
        <v>172</v>
      </c>
    </row>
    <row r="177" spans="1:65" s="2" customFormat="1" ht="16.5" customHeight="1">
      <c r="A177" s="35"/>
      <c r="B177" s="36"/>
      <c r="C177" s="235" t="s">
        <v>329</v>
      </c>
      <c r="D177" s="235" t="s">
        <v>416</v>
      </c>
      <c r="E177" s="236" t="s">
        <v>624</v>
      </c>
      <c r="F177" s="237" t="s">
        <v>625</v>
      </c>
      <c r="G177" s="238" t="s">
        <v>199</v>
      </c>
      <c r="H177" s="239">
        <v>14.708</v>
      </c>
      <c r="I177" s="240"/>
      <c r="J177" s="241">
        <f>ROUND(I177*H177,2)</f>
        <v>0</v>
      </c>
      <c r="K177" s="237" t="s">
        <v>21</v>
      </c>
      <c r="L177" s="242"/>
      <c r="M177" s="243" t="s">
        <v>21</v>
      </c>
      <c r="N177" s="244" t="s">
        <v>44</v>
      </c>
      <c r="O177" s="65"/>
      <c r="P177" s="198">
        <f>O177*H177</f>
        <v>0</v>
      </c>
      <c r="Q177" s="198">
        <v>1.3600000000000001E-3</v>
      </c>
      <c r="R177" s="198">
        <f>Q177*H177</f>
        <v>2.0002880000000001E-2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214</v>
      </c>
      <c r="AT177" s="200" t="s">
        <v>416</v>
      </c>
      <c r="AU177" s="200" t="s">
        <v>83</v>
      </c>
      <c r="AY177" s="18" t="s">
        <v>172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81</v>
      </c>
      <c r="BK177" s="201">
        <f>ROUND(I177*H177,2)</f>
        <v>0</v>
      </c>
      <c r="BL177" s="18" t="s">
        <v>178</v>
      </c>
      <c r="BM177" s="200" t="s">
        <v>626</v>
      </c>
    </row>
    <row r="178" spans="1:65" s="13" customFormat="1">
      <c r="B178" s="202"/>
      <c r="C178" s="203"/>
      <c r="D178" s="204" t="s">
        <v>180</v>
      </c>
      <c r="E178" s="205" t="s">
        <v>21</v>
      </c>
      <c r="F178" s="206" t="s">
        <v>1121</v>
      </c>
      <c r="G178" s="203"/>
      <c r="H178" s="207">
        <v>14.708</v>
      </c>
      <c r="I178" s="208"/>
      <c r="J178" s="203"/>
      <c r="K178" s="203"/>
      <c r="L178" s="209"/>
      <c r="M178" s="210"/>
      <c r="N178" s="211"/>
      <c r="O178" s="211"/>
      <c r="P178" s="211"/>
      <c r="Q178" s="211"/>
      <c r="R178" s="211"/>
      <c r="S178" s="211"/>
      <c r="T178" s="212"/>
      <c r="AT178" s="213" t="s">
        <v>180</v>
      </c>
      <c r="AU178" s="213" t="s">
        <v>83</v>
      </c>
      <c r="AV178" s="13" t="s">
        <v>83</v>
      </c>
      <c r="AW178" s="13" t="s">
        <v>34</v>
      </c>
      <c r="AX178" s="13" t="s">
        <v>73</v>
      </c>
      <c r="AY178" s="213" t="s">
        <v>172</v>
      </c>
    </row>
    <row r="179" spans="1:65" s="14" customFormat="1">
      <c r="B179" s="214"/>
      <c r="C179" s="215"/>
      <c r="D179" s="204" t="s">
        <v>180</v>
      </c>
      <c r="E179" s="216" t="s">
        <v>21</v>
      </c>
      <c r="F179" s="217" t="s">
        <v>182</v>
      </c>
      <c r="G179" s="215"/>
      <c r="H179" s="218">
        <v>14.708</v>
      </c>
      <c r="I179" s="219"/>
      <c r="J179" s="215"/>
      <c r="K179" s="215"/>
      <c r="L179" s="220"/>
      <c r="M179" s="221"/>
      <c r="N179" s="222"/>
      <c r="O179" s="222"/>
      <c r="P179" s="222"/>
      <c r="Q179" s="222"/>
      <c r="R179" s="222"/>
      <c r="S179" s="222"/>
      <c r="T179" s="223"/>
      <c r="AT179" s="224" t="s">
        <v>180</v>
      </c>
      <c r="AU179" s="224" t="s">
        <v>83</v>
      </c>
      <c r="AV179" s="14" t="s">
        <v>178</v>
      </c>
      <c r="AW179" s="14" t="s">
        <v>34</v>
      </c>
      <c r="AX179" s="14" t="s">
        <v>81</v>
      </c>
      <c r="AY179" s="224" t="s">
        <v>172</v>
      </c>
    </row>
    <row r="180" spans="1:65" s="2" customFormat="1" ht="24" customHeight="1">
      <c r="A180" s="35"/>
      <c r="B180" s="36"/>
      <c r="C180" s="189" t="s">
        <v>333</v>
      </c>
      <c r="D180" s="189" t="s">
        <v>174</v>
      </c>
      <c r="E180" s="190" t="s">
        <v>661</v>
      </c>
      <c r="F180" s="191" t="s">
        <v>662</v>
      </c>
      <c r="G180" s="192" t="s">
        <v>217</v>
      </c>
      <c r="H180" s="193">
        <v>4</v>
      </c>
      <c r="I180" s="194"/>
      <c r="J180" s="195">
        <f>ROUND(I180*H180,2)</f>
        <v>0</v>
      </c>
      <c r="K180" s="191" t="s">
        <v>177</v>
      </c>
      <c r="L180" s="40"/>
      <c r="M180" s="196" t="s">
        <v>21</v>
      </c>
      <c r="N180" s="197" t="s">
        <v>44</v>
      </c>
      <c r="O180" s="65"/>
      <c r="P180" s="198">
        <f>O180*H180</f>
        <v>0</v>
      </c>
      <c r="Q180" s="198">
        <v>0</v>
      </c>
      <c r="R180" s="198">
        <f>Q180*H180</f>
        <v>0</v>
      </c>
      <c r="S180" s="198">
        <v>0</v>
      </c>
      <c r="T180" s="19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0" t="s">
        <v>178</v>
      </c>
      <c r="AT180" s="200" t="s">
        <v>174</v>
      </c>
      <c r="AU180" s="200" t="s">
        <v>83</v>
      </c>
      <c r="AY180" s="18" t="s">
        <v>172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8" t="s">
        <v>81</v>
      </c>
      <c r="BK180" s="201">
        <f>ROUND(I180*H180,2)</f>
        <v>0</v>
      </c>
      <c r="BL180" s="18" t="s">
        <v>178</v>
      </c>
      <c r="BM180" s="200" t="s">
        <v>663</v>
      </c>
    </row>
    <row r="181" spans="1:65" s="15" customFormat="1">
      <c r="B181" s="225"/>
      <c r="C181" s="226"/>
      <c r="D181" s="204" t="s">
        <v>180</v>
      </c>
      <c r="E181" s="227" t="s">
        <v>21</v>
      </c>
      <c r="F181" s="228" t="s">
        <v>1120</v>
      </c>
      <c r="G181" s="226"/>
      <c r="H181" s="227" t="s">
        <v>21</v>
      </c>
      <c r="I181" s="229"/>
      <c r="J181" s="226"/>
      <c r="K181" s="226"/>
      <c r="L181" s="230"/>
      <c r="M181" s="231"/>
      <c r="N181" s="232"/>
      <c r="O181" s="232"/>
      <c r="P181" s="232"/>
      <c r="Q181" s="232"/>
      <c r="R181" s="232"/>
      <c r="S181" s="232"/>
      <c r="T181" s="233"/>
      <c r="AT181" s="234" t="s">
        <v>180</v>
      </c>
      <c r="AU181" s="234" t="s">
        <v>83</v>
      </c>
      <c r="AV181" s="15" t="s">
        <v>81</v>
      </c>
      <c r="AW181" s="15" t="s">
        <v>34</v>
      </c>
      <c r="AX181" s="15" t="s">
        <v>73</v>
      </c>
      <c r="AY181" s="234" t="s">
        <v>172</v>
      </c>
    </row>
    <row r="182" spans="1:65" s="13" customFormat="1">
      <c r="B182" s="202"/>
      <c r="C182" s="203"/>
      <c r="D182" s="204" t="s">
        <v>180</v>
      </c>
      <c r="E182" s="205" t="s">
        <v>21</v>
      </c>
      <c r="F182" s="206" t="s">
        <v>1122</v>
      </c>
      <c r="G182" s="203"/>
      <c r="H182" s="207">
        <v>4</v>
      </c>
      <c r="I182" s="208"/>
      <c r="J182" s="203"/>
      <c r="K182" s="203"/>
      <c r="L182" s="209"/>
      <c r="M182" s="210"/>
      <c r="N182" s="211"/>
      <c r="O182" s="211"/>
      <c r="P182" s="211"/>
      <c r="Q182" s="211"/>
      <c r="R182" s="211"/>
      <c r="S182" s="211"/>
      <c r="T182" s="212"/>
      <c r="AT182" s="213" t="s">
        <v>180</v>
      </c>
      <c r="AU182" s="213" t="s">
        <v>83</v>
      </c>
      <c r="AV182" s="13" t="s">
        <v>83</v>
      </c>
      <c r="AW182" s="13" t="s">
        <v>34</v>
      </c>
      <c r="AX182" s="13" t="s">
        <v>73</v>
      </c>
      <c r="AY182" s="213" t="s">
        <v>172</v>
      </c>
    </row>
    <row r="183" spans="1:65" s="14" customFormat="1">
      <c r="B183" s="214"/>
      <c r="C183" s="215"/>
      <c r="D183" s="204" t="s">
        <v>180</v>
      </c>
      <c r="E183" s="216" t="s">
        <v>21</v>
      </c>
      <c r="F183" s="217" t="s">
        <v>182</v>
      </c>
      <c r="G183" s="215"/>
      <c r="H183" s="218">
        <v>4</v>
      </c>
      <c r="I183" s="219"/>
      <c r="J183" s="215"/>
      <c r="K183" s="215"/>
      <c r="L183" s="220"/>
      <c r="M183" s="221"/>
      <c r="N183" s="222"/>
      <c r="O183" s="222"/>
      <c r="P183" s="222"/>
      <c r="Q183" s="222"/>
      <c r="R183" s="222"/>
      <c r="S183" s="222"/>
      <c r="T183" s="223"/>
      <c r="AT183" s="224" t="s">
        <v>180</v>
      </c>
      <c r="AU183" s="224" t="s">
        <v>83</v>
      </c>
      <c r="AV183" s="14" t="s">
        <v>178</v>
      </c>
      <c r="AW183" s="14" t="s">
        <v>34</v>
      </c>
      <c r="AX183" s="14" t="s">
        <v>81</v>
      </c>
      <c r="AY183" s="224" t="s">
        <v>172</v>
      </c>
    </row>
    <row r="184" spans="1:65" s="2" customFormat="1" ht="16.5" customHeight="1">
      <c r="A184" s="35"/>
      <c r="B184" s="36"/>
      <c r="C184" s="235" t="s">
        <v>337</v>
      </c>
      <c r="D184" s="235" t="s">
        <v>416</v>
      </c>
      <c r="E184" s="236" t="s">
        <v>666</v>
      </c>
      <c r="F184" s="237" t="s">
        <v>667</v>
      </c>
      <c r="G184" s="238" t="s">
        <v>518</v>
      </c>
      <c r="H184" s="239">
        <v>2</v>
      </c>
      <c r="I184" s="240"/>
      <c r="J184" s="241">
        <f>ROUND(I184*H184,2)</f>
        <v>0</v>
      </c>
      <c r="K184" s="237" t="s">
        <v>21</v>
      </c>
      <c r="L184" s="242"/>
      <c r="M184" s="243" t="s">
        <v>21</v>
      </c>
      <c r="N184" s="244" t="s">
        <v>44</v>
      </c>
      <c r="O184" s="65"/>
      <c r="P184" s="198">
        <f>O184*H184</f>
        <v>0</v>
      </c>
      <c r="Q184" s="198">
        <v>2.3000000000000001E-4</v>
      </c>
      <c r="R184" s="198">
        <f>Q184*H184</f>
        <v>4.6000000000000001E-4</v>
      </c>
      <c r="S184" s="198">
        <v>0</v>
      </c>
      <c r="T184" s="19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0" t="s">
        <v>214</v>
      </c>
      <c r="AT184" s="200" t="s">
        <v>416</v>
      </c>
      <c r="AU184" s="200" t="s">
        <v>83</v>
      </c>
      <c r="AY184" s="18" t="s">
        <v>172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18" t="s">
        <v>81</v>
      </c>
      <c r="BK184" s="201">
        <f>ROUND(I184*H184,2)</f>
        <v>0</v>
      </c>
      <c r="BL184" s="18" t="s">
        <v>178</v>
      </c>
      <c r="BM184" s="200" t="s">
        <v>668</v>
      </c>
    </row>
    <row r="185" spans="1:65" s="2" customFormat="1" ht="16.5" customHeight="1">
      <c r="A185" s="35"/>
      <c r="B185" s="36"/>
      <c r="C185" s="235" t="s">
        <v>343</v>
      </c>
      <c r="D185" s="235" t="s">
        <v>416</v>
      </c>
      <c r="E185" s="236" t="s">
        <v>670</v>
      </c>
      <c r="F185" s="237" t="s">
        <v>671</v>
      </c>
      <c r="G185" s="238" t="s">
        <v>518</v>
      </c>
      <c r="H185" s="239">
        <v>2</v>
      </c>
      <c r="I185" s="240"/>
      <c r="J185" s="241">
        <f>ROUND(I185*H185,2)</f>
        <v>0</v>
      </c>
      <c r="K185" s="237" t="s">
        <v>21</v>
      </c>
      <c r="L185" s="242"/>
      <c r="M185" s="243" t="s">
        <v>21</v>
      </c>
      <c r="N185" s="244" t="s">
        <v>44</v>
      </c>
      <c r="O185" s="65"/>
      <c r="P185" s="198">
        <f>O185*H185</f>
        <v>0</v>
      </c>
      <c r="Q185" s="198">
        <v>2.1000000000000001E-4</v>
      </c>
      <c r="R185" s="198">
        <f>Q185*H185</f>
        <v>4.2000000000000002E-4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214</v>
      </c>
      <c r="AT185" s="200" t="s">
        <v>416</v>
      </c>
      <c r="AU185" s="200" t="s">
        <v>83</v>
      </c>
      <c r="AY185" s="18" t="s">
        <v>172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81</v>
      </c>
      <c r="BK185" s="201">
        <f>ROUND(I185*H185,2)</f>
        <v>0</v>
      </c>
      <c r="BL185" s="18" t="s">
        <v>178</v>
      </c>
      <c r="BM185" s="200" t="s">
        <v>672</v>
      </c>
    </row>
    <row r="186" spans="1:65" s="2" customFormat="1" ht="24" customHeight="1">
      <c r="A186" s="35"/>
      <c r="B186" s="36"/>
      <c r="C186" s="189" t="s">
        <v>348</v>
      </c>
      <c r="D186" s="189" t="s">
        <v>174</v>
      </c>
      <c r="E186" s="190" t="s">
        <v>728</v>
      </c>
      <c r="F186" s="191" t="s">
        <v>729</v>
      </c>
      <c r="G186" s="192" t="s">
        <v>217</v>
      </c>
      <c r="H186" s="193">
        <v>2</v>
      </c>
      <c r="I186" s="194"/>
      <c r="J186" s="195">
        <f>ROUND(I186*H186,2)</f>
        <v>0</v>
      </c>
      <c r="K186" s="191" t="s">
        <v>177</v>
      </c>
      <c r="L186" s="40"/>
      <c r="M186" s="196" t="s">
        <v>21</v>
      </c>
      <c r="N186" s="197" t="s">
        <v>44</v>
      </c>
      <c r="O186" s="65"/>
      <c r="P186" s="198">
        <f>O186*H186</f>
        <v>0</v>
      </c>
      <c r="Q186" s="198">
        <v>7.2000000000000005E-4</v>
      </c>
      <c r="R186" s="198">
        <f>Q186*H186</f>
        <v>1.4400000000000001E-3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178</v>
      </c>
      <c r="AT186" s="200" t="s">
        <v>174</v>
      </c>
      <c r="AU186" s="200" t="s">
        <v>83</v>
      </c>
      <c r="AY186" s="18" t="s">
        <v>172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81</v>
      </c>
      <c r="BK186" s="201">
        <f>ROUND(I186*H186,2)</f>
        <v>0</v>
      </c>
      <c r="BL186" s="18" t="s">
        <v>178</v>
      </c>
      <c r="BM186" s="200" t="s">
        <v>730</v>
      </c>
    </row>
    <row r="187" spans="1:65" s="15" customFormat="1">
      <c r="B187" s="225"/>
      <c r="C187" s="226"/>
      <c r="D187" s="204" t="s">
        <v>180</v>
      </c>
      <c r="E187" s="227" t="s">
        <v>21</v>
      </c>
      <c r="F187" s="228" t="s">
        <v>1120</v>
      </c>
      <c r="G187" s="226"/>
      <c r="H187" s="227" t="s">
        <v>21</v>
      </c>
      <c r="I187" s="229"/>
      <c r="J187" s="226"/>
      <c r="K187" s="226"/>
      <c r="L187" s="230"/>
      <c r="M187" s="231"/>
      <c r="N187" s="232"/>
      <c r="O187" s="232"/>
      <c r="P187" s="232"/>
      <c r="Q187" s="232"/>
      <c r="R187" s="232"/>
      <c r="S187" s="232"/>
      <c r="T187" s="233"/>
      <c r="AT187" s="234" t="s">
        <v>180</v>
      </c>
      <c r="AU187" s="234" t="s">
        <v>83</v>
      </c>
      <c r="AV187" s="15" t="s">
        <v>81</v>
      </c>
      <c r="AW187" s="15" t="s">
        <v>34</v>
      </c>
      <c r="AX187" s="15" t="s">
        <v>73</v>
      </c>
      <c r="AY187" s="234" t="s">
        <v>172</v>
      </c>
    </row>
    <row r="188" spans="1:65" s="13" customFormat="1">
      <c r="B188" s="202"/>
      <c r="C188" s="203"/>
      <c r="D188" s="204" t="s">
        <v>180</v>
      </c>
      <c r="E188" s="205" t="s">
        <v>21</v>
      </c>
      <c r="F188" s="206" t="s">
        <v>83</v>
      </c>
      <c r="G188" s="203"/>
      <c r="H188" s="207">
        <v>2</v>
      </c>
      <c r="I188" s="208"/>
      <c r="J188" s="203"/>
      <c r="K188" s="203"/>
      <c r="L188" s="209"/>
      <c r="M188" s="210"/>
      <c r="N188" s="211"/>
      <c r="O188" s="211"/>
      <c r="P188" s="211"/>
      <c r="Q188" s="211"/>
      <c r="R188" s="211"/>
      <c r="S188" s="211"/>
      <c r="T188" s="212"/>
      <c r="AT188" s="213" t="s">
        <v>180</v>
      </c>
      <c r="AU188" s="213" t="s">
        <v>83</v>
      </c>
      <c r="AV188" s="13" t="s">
        <v>83</v>
      </c>
      <c r="AW188" s="13" t="s">
        <v>34</v>
      </c>
      <c r="AX188" s="13" t="s">
        <v>73</v>
      </c>
      <c r="AY188" s="213" t="s">
        <v>172</v>
      </c>
    </row>
    <row r="189" spans="1:65" s="14" customFormat="1">
      <c r="B189" s="214"/>
      <c r="C189" s="215"/>
      <c r="D189" s="204" t="s">
        <v>180</v>
      </c>
      <c r="E189" s="216" t="s">
        <v>21</v>
      </c>
      <c r="F189" s="217" t="s">
        <v>182</v>
      </c>
      <c r="G189" s="215"/>
      <c r="H189" s="218">
        <v>2</v>
      </c>
      <c r="I189" s="219"/>
      <c r="J189" s="215"/>
      <c r="K189" s="215"/>
      <c r="L189" s="220"/>
      <c r="M189" s="221"/>
      <c r="N189" s="222"/>
      <c r="O189" s="222"/>
      <c r="P189" s="222"/>
      <c r="Q189" s="222"/>
      <c r="R189" s="222"/>
      <c r="S189" s="222"/>
      <c r="T189" s="223"/>
      <c r="AT189" s="224" t="s">
        <v>180</v>
      </c>
      <c r="AU189" s="224" t="s">
        <v>83</v>
      </c>
      <c r="AV189" s="14" t="s">
        <v>178</v>
      </c>
      <c r="AW189" s="14" t="s">
        <v>34</v>
      </c>
      <c r="AX189" s="14" t="s">
        <v>81</v>
      </c>
      <c r="AY189" s="224" t="s">
        <v>172</v>
      </c>
    </row>
    <row r="190" spans="1:65" s="2" customFormat="1" ht="16.5" customHeight="1">
      <c r="A190" s="35"/>
      <c r="B190" s="36"/>
      <c r="C190" s="235" t="s">
        <v>366</v>
      </c>
      <c r="D190" s="235" t="s">
        <v>416</v>
      </c>
      <c r="E190" s="236" t="s">
        <v>732</v>
      </c>
      <c r="F190" s="237" t="s">
        <v>733</v>
      </c>
      <c r="G190" s="238" t="s">
        <v>217</v>
      </c>
      <c r="H190" s="239">
        <v>2</v>
      </c>
      <c r="I190" s="240"/>
      <c r="J190" s="241">
        <f>ROUND(I190*H190,2)</f>
        <v>0</v>
      </c>
      <c r="K190" s="237" t="s">
        <v>21</v>
      </c>
      <c r="L190" s="242"/>
      <c r="M190" s="243" t="s">
        <v>21</v>
      </c>
      <c r="N190" s="244" t="s">
        <v>44</v>
      </c>
      <c r="O190" s="65"/>
      <c r="P190" s="198">
        <f>O190*H190</f>
        <v>0</v>
      </c>
      <c r="Q190" s="198">
        <v>1.2E-2</v>
      </c>
      <c r="R190" s="198">
        <f>Q190*H190</f>
        <v>2.4E-2</v>
      </c>
      <c r="S190" s="198">
        <v>0</v>
      </c>
      <c r="T190" s="19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0" t="s">
        <v>214</v>
      </c>
      <c r="AT190" s="200" t="s">
        <v>416</v>
      </c>
      <c r="AU190" s="200" t="s">
        <v>83</v>
      </c>
      <c r="AY190" s="18" t="s">
        <v>172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18" t="s">
        <v>81</v>
      </c>
      <c r="BK190" s="201">
        <f>ROUND(I190*H190,2)</f>
        <v>0</v>
      </c>
      <c r="BL190" s="18" t="s">
        <v>178</v>
      </c>
      <c r="BM190" s="200" t="s">
        <v>734</v>
      </c>
    </row>
    <row r="191" spans="1:65" s="2" customFormat="1" ht="16.5" customHeight="1">
      <c r="A191" s="35"/>
      <c r="B191" s="36"/>
      <c r="C191" s="235" t="s">
        <v>372</v>
      </c>
      <c r="D191" s="235" t="s">
        <v>416</v>
      </c>
      <c r="E191" s="236" t="s">
        <v>736</v>
      </c>
      <c r="F191" s="237" t="s">
        <v>737</v>
      </c>
      <c r="G191" s="238" t="s">
        <v>217</v>
      </c>
      <c r="H191" s="239">
        <v>2</v>
      </c>
      <c r="I191" s="240"/>
      <c r="J191" s="241">
        <f>ROUND(I191*H191,2)</f>
        <v>0</v>
      </c>
      <c r="K191" s="237" t="s">
        <v>21</v>
      </c>
      <c r="L191" s="242"/>
      <c r="M191" s="243" t="s">
        <v>21</v>
      </c>
      <c r="N191" s="244" t="s">
        <v>44</v>
      </c>
      <c r="O191" s="65"/>
      <c r="P191" s="198">
        <f>O191*H191</f>
        <v>0</v>
      </c>
      <c r="Q191" s="198">
        <v>5.0000000000000001E-3</v>
      </c>
      <c r="R191" s="198">
        <f>Q191*H191</f>
        <v>0.01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214</v>
      </c>
      <c r="AT191" s="200" t="s">
        <v>416</v>
      </c>
      <c r="AU191" s="200" t="s">
        <v>83</v>
      </c>
      <c r="AY191" s="18" t="s">
        <v>172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8" t="s">
        <v>81</v>
      </c>
      <c r="BK191" s="201">
        <f>ROUND(I191*H191,2)</f>
        <v>0</v>
      </c>
      <c r="BL191" s="18" t="s">
        <v>178</v>
      </c>
      <c r="BM191" s="200" t="s">
        <v>738</v>
      </c>
    </row>
    <row r="192" spans="1:65" s="2" customFormat="1" ht="16.5" customHeight="1">
      <c r="A192" s="35"/>
      <c r="B192" s="36"/>
      <c r="C192" s="189" t="s">
        <v>376</v>
      </c>
      <c r="D192" s="189" t="s">
        <v>174</v>
      </c>
      <c r="E192" s="190" t="s">
        <v>794</v>
      </c>
      <c r="F192" s="191" t="s">
        <v>795</v>
      </c>
      <c r="G192" s="192" t="s">
        <v>199</v>
      </c>
      <c r="H192" s="193">
        <v>14.28</v>
      </c>
      <c r="I192" s="194"/>
      <c r="J192" s="195">
        <f>ROUND(I192*H192,2)</f>
        <v>0</v>
      </c>
      <c r="K192" s="191" t="s">
        <v>177</v>
      </c>
      <c r="L192" s="40"/>
      <c r="M192" s="196" t="s">
        <v>21</v>
      </c>
      <c r="N192" s="197" t="s">
        <v>44</v>
      </c>
      <c r="O192" s="65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178</v>
      </c>
      <c r="AT192" s="200" t="s">
        <v>174</v>
      </c>
      <c r="AU192" s="200" t="s">
        <v>83</v>
      </c>
      <c r="AY192" s="18" t="s">
        <v>172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81</v>
      </c>
      <c r="BK192" s="201">
        <f>ROUND(I192*H192,2)</f>
        <v>0</v>
      </c>
      <c r="BL192" s="18" t="s">
        <v>178</v>
      </c>
      <c r="BM192" s="200" t="s">
        <v>796</v>
      </c>
    </row>
    <row r="193" spans="1:65" s="13" customFormat="1">
      <c r="B193" s="202"/>
      <c r="C193" s="203"/>
      <c r="D193" s="204" t="s">
        <v>180</v>
      </c>
      <c r="E193" s="205" t="s">
        <v>21</v>
      </c>
      <c r="F193" s="206" t="s">
        <v>1115</v>
      </c>
      <c r="G193" s="203"/>
      <c r="H193" s="207">
        <v>14.28</v>
      </c>
      <c r="I193" s="208"/>
      <c r="J193" s="203"/>
      <c r="K193" s="203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180</v>
      </c>
      <c r="AU193" s="213" t="s">
        <v>83</v>
      </c>
      <c r="AV193" s="13" t="s">
        <v>83</v>
      </c>
      <c r="AW193" s="13" t="s">
        <v>34</v>
      </c>
      <c r="AX193" s="13" t="s">
        <v>73</v>
      </c>
      <c r="AY193" s="213" t="s">
        <v>172</v>
      </c>
    </row>
    <row r="194" spans="1:65" s="14" customFormat="1">
      <c r="B194" s="214"/>
      <c r="C194" s="215"/>
      <c r="D194" s="204" t="s">
        <v>180</v>
      </c>
      <c r="E194" s="216" t="s">
        <v>21</v>
      </c>
      <c r="F194" s="217" t="s">
        <v>182</v>
      </c>
      <c r="G194" s="215"/>
      <c r="H194" s="218">
        <v>14.28</v>
      </c>
      <c r="I194" s="219"/>
      <c r="J194" s="215"/>
      <c r="K194" s="215"/>
      <c r="L194" s="220"/>
      <c r="M194" s="221"/>
      <c r="N194" s="222"/>
      <c r="O194" s="222"/>
      <c r="P194" s="222"/>
      <c r="Q194" s="222"/>
      <c r="R194" s="222"/>
      <c r="S194" s="222"/>
      <c r="T194" s="223"/>
      <c r="AT194" s="224" t="s">
        <v>180</v>
      </c>
      <c r="AU194" s="224" t="s">
        <v>83</v>
      </c>
      <c r="AV194" s="14" t="s">
        <v>178</v>
      </c>
      <c r="AW194" s="14" t="s">
        <v>34</v>
      </c>
      <c r="AX194" s="14" t="s">
        <v>81</v>
      </c>
      <c r="AY194" s="224" t="s">
        <v>172</v>
      </c>
    </row>
    <row r="195" spans="1:65" s="2" customFormat="1" ht="16.5" customHeight="1">
      <c r="A195" s="35"/>
      <c r="B195" s="36"/>
      <c r="C195" s="189" t="s">
        <v>380</v>
      </c>
      <c r="D195" s="189" t="s">
        <v>174</v>
      </c>
      <c r="E195" s="190" t="s">
        <v>799</v>
      </c>
      <c r="F195" s="191" t="s">
        <v>800</v>
      </c>
      <c r="G195" s="192" t="s">
        <v>199</v>
      </c>
      <c r="H195" s="193">
        <v>14.28</v>
      </c>
      <c r="I195" s="194"/>
      <c r="J195" s="195">
        <f>ROUND(I195*H195,2)</f>
        <v>0</v>
      </c>
      <c r="K195" s="191" t="s">
        <v>177</v>
      </c>
      <c r="L195" s="40"/>
      <c r="M195" s="196" t="s">
        <v>21</v>
      </c>
      <c r="N195" s="197" t="s">
        <v>44</v>
      </c>
      <c r="O195" s="65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0" t="s">
        <v>178</v>
      </c>
      <c r="AT195" s="200" t="s">
        <v>174</v>
      </c>
      <c r="AU195" s="200" t="s">
        <v>83</v>
      </c>
      <c r="AY195" s="18" t="s">
        <v>172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8" t="s">
        <v>81</v>
      </c>
      <c r="BK195" s="201">
        <f>ROUND(I195*H195,2)</f>
        <v>0</v>
      </c>
      <c r="BL195" s="18" t="s">
        <v>178</v>
      </c>
      <c r="BM195" s="200" t="s">
        <v>801</v>
      </c>
    </row>
    <row r="196" spans="1:65" s="13" customFormat="1">
      <c r="B196" s="202"/>
      <c r="C196" s="203"/>
      <c r="D196" s="204" t="s">
        <v>180</v>
      </c>
      <c r="E196" s="205" t="s">
        <v>21</v>
      </c>
      <c r="F196" s="206" t="s">
        <v>1115</v>
      </c>
      <c r="G196" s="203"/>
      <c r="H196" s="207">
        <v>14.28</v>
      </c>
      <c r="I196" s="208"/>
      <c r="J196" s="203"/>
      <c r="K196" s="203"/>
      <c r="L196" s="209"/>
      <c r="M196" s="210"/>
      <c r="N196" s="211"/>
      <c r="O196" s="211"/>
      <c r="P196" s="211"/>
      <c r="Q196" s="211"/>
      <c r="R196" s="211"/>
      <c r="S196" s="211"/>
      <c r="T196" s="212"/>
      <c r="AT196" s="213" t="s">
        <v>180</v>
      </c>
      <c r="AU196" s="213" t="s">
        <v>83</v>
      </c>
      <c r="AV196" s="13" t="s">
        <v>83</v>
      </c>
      <c r="AW196" s="13" t="s">
        <v>34</v>
      </c>
      <c r="AX196" s="13" t="s">
        <v>73</v>
      </c>
      <c r="AY196" s="213" t="s">
        <v>172</v>
      </c>
    </row>
    <row r="197" spans="1:65" s="14" customFormat="1">
      <c r="B197" s="214"/>
      <c r="C197" s="215"/>
      <c r="D197" s="204" t="s">
        <v>180</v>
      </c>
      <c r="E197" s="216" t="s">
        <v>21</v>
      </c>
      <c r="F197" s="217" t="s">
        <v>182</v>
      </c>
      <c r="G197" s="215"/>
      <c r="H197" s="218">
        <v>14.28</v>
      </c>
      <c r="I197" s="219"/>
      <c r="J197" s="215"/>
      <c r="K197" s="215"/>
      <c r="L197" s="220"/>
      <c r="M197" s="221"/>
      <c r="N197" s="222"/>
      <c r="O197" s="222"/>
      <c r="P197" s="222"/>
      <c r="Q197" s="222"/>
      <c r="R197" s="222"/>
      <c r="S197" s="222"/>
      <c r="T197" s="223"/>
      <c r="AT197" s="224" t="s">
        <v>180</v>
      </c>
      <c r="AU197" s="224" t="s">
        <v>83</v>
      </c>
      <c r="AV197" s="14" t="s">
        <v>178</v>
      </c>
      <c r="AW197" s="14" t="s">
        <v>34</v>
      </c>
      <c r="AX197" s="14" t="s">
        <v>81</v>
      </c>
      <c r="AY197" s="224" t="s">
        <v>172</v>
      </c>
    </row>
    <row r="198" spans="1:65" s="2" customFormat="1" ht="16.5" customHeight="1">
      <c r="A198" s="35"/>
      <c r="B198" s="36"/>
      <c r="C198" s="189" t="s">
        <v>385</v>
      </c>
      <c r="D198" s="189" t="s">
        <v>174</v>
      </c>
      <c r="E198" s="190" t="s">
        <v>803</v>
      </c>
      <c r="F198" s="191" t="s">
        <v>804</v>
      </c>
      <c r="G198" s="192" t="s">
        <v>217</v>
      </c>
      <c r="H198" s="193">
        <v>1</v>
      </c>
      <c r="I198" s="194"/>
      <c r="J198" s="195">
        <f>ROUND(I198*H198,2)</f>
        <v>0</v>
      </c>
      <c r="K198" s="191" t="s">
        <v>177</v>
      </c>
      <c r="L198" s="40"/>
      <c r="M198" s="196" t="s">
        <v>21</v>
      </c>
      <c r="N198" s="197" t="s">
        <v>44</v>
      </c>
      <c r="O198" s="65"/>
      <c r="P198" s="198">
        <f>O198*H198</f>
        <v>0</v>
      </c>
      <c r="Q198" s="198">
        <v>0.46009</v>
      </c>
      <c r="R198" s="198">
        <f>Q198*H198</f>
        <v>0.46009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178</v>
      </c>
      <c r="AT198" s="200" t="s">
        <v>174</v>
      </c>
      <c r="AU198" s="200" t="s">
        <v>83</v>
      </c>
      <c r="AY198" s="18" t="s">
        <v>172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8" t="s">
        <v>81</v>
      </c>
      <c r="BK198" s="201">
        <f>ROUND(I198*H198,2)</f>
        <v>0</v>
      </c>
      <c r="BL198" s="18" t="s">
        <v>178</v>
      </c>
      <c r="BM198" s="200" t="s">
        <v>805</v>
      </c>
    </row>
    <row r="199" spans="1:65" s="13" customFormat="1">
      <c r="B199" s="202"/>
      <c r="C199" s="203"/>
      <c r="D199" s="204" t="s">
        <v>180</v>
      </c>
      <c r="E199" s="205" t="s">
        <v>21</v>
      </c>
      <c r="F199" s="206" t="s">
        <v>81</v>
      </c>
      <c r="G199" s="203"/>
      <c r="H199" s="207">
        <v>1</v>
      </c>
      <c r="I199" s="208"/>
      <c r="J199" s="203"/>
      <c r="K199" s="203"/>
      <c r="L199" s="209"/>
      <c r="M199" s="210"/>
      <c r="N199" s="211"/>
      <c r="O199" s="211"/>
      <c r="P199" s="211"/>
      <c r="Q199" s="211"/>
      <c r="R199" s="211"/>
      <c r="S199" s="211"/>
      <c r="T199" s="212"/>
      <c r="AT199" s="213" t="s">
        <v>180</v>
      </c>
      <c r="AU199" s="213" t="s">
        <v>83</v>
      </c>
      <c r="AV199" s="13" t="s">
        <v>83</v>
      </c>
      <c r="AW199" s="13" t="s">
        <v>34</v>
      </c>
      <c r="AX199" s="13" t="s">
        <v>73</v>
      </c>
      <c r="AY199" s="213" t="s">
        <v>172</v>
      </c>
    </row>
    <row r="200" spans="1:65" s="14" customFormat="1">
      <c r="B200" s="214"/>
      <c r="C200" s="215"/>
      <c r="D200" s="204" t="s">
        <v>180</v>
      </c>
      <c r="E200" s="216" t="s">
        <v>21</v>
      </c>
      <c r="F200" s="217" t="s">
        <v>182</v>
      </c>
      <c r="G200" s="215"/>
      <c r="H200" s="218">
        <v>1</v>
      </c>
      <c r="I200" s="219"/>
      <c r="J200" s="215"/>
      <c r="K200" s="215"/>
      <c r="L200" s="220"/>
      <c r="M200" s="221"/>
      <c r="N200" s="222"/>
      <c r="O200" s="222"/>
      <c r="P200" s="222"/>
      <c r="Q200" s="222"/>
      <c r="R200" s="222"/>
      <c r="S200" s="222"/>
      <c r="T200" s="223"/>
      <c r="AT200" s="224" t="s">
        <v>180</v>
      </c>
      <c r="AU200" s="224" t="s">
        <v>83</v>
      </c>
      <c r="AV200" s="14" t="s">
        <v>178</v>
      </c>
      <c r="AW200" s="14" t="s">
        <v>34</v>
      </c>
      <c r="AX200" s="14" t="s">
        <v>81</v>
      </c>
      <c r="AY200" s="224" t="s">
        <v>172</v>
      </c>
    </row>
    <row r="201" spans="1:65" s="2" customFormat="1" ht="16.5" customHeight="1">
      <c r="A201" s="35"/>
      <c r="B201" s="36"/>
      <c r="C201" s="189" t="s">
        <v>395</v>
      </c>
      <c r="D201" s="189" t="s">
        <v>174</v>
      </c>
      <c r="E201" s="190" t="s">
        <v>849</v>
      </c>
      <c r="F201" s="191" t="s">
        <v>850</v>
      </c>
      <c r="G201" s="192" t="s">
        <v>217</v>
      </c>
      <c r="H201" s="193">
        <v>2</v>
      </c>
      <c r="I201" s="194"/>
      <c r="J201" s="195">
        <f>ROUND(I201*H201,2)</f>
        <v>0</v>
      </c>
      <c r="K201" s="191" t="s">
        <v>177</v>
      </c>
      <c r="L201" s="40"/>
      <c r="M201" s="196" t="s">
        <v>21</v>
      </c>
      <c r="N201" s="197" t="s">
        <v>44</v>
      </c>
      <c r="O201" s="65"/>
      <c r="P201" s="198">
        <f>O201*H201</f>
        <v>0</v>
      </c>
      <c r="Q201" s="198">
        <v>0.12303</v>
      </c>
      <c r="R201" s="198">
        <f>Q201*H201</f>
        <v>0.24606</v>
      </c>
      <c r="S201" s="198">
        <v>0</v>
      </c>
      <c r="T201" s="19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178</v>
      </c>
      <c r="AT201" s="200" t="s">
        <v>174</v>
      </c>
      <c r="AU201" s="200" t="s">
        <v>83</v>
      </c>
      <c r="AY201" s="18" t="s">
        <v>172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8" t="s">
        <v>81</v>
      </c>
      <c r="BK201" s="201">
        <f>ROUND(I201*H201,2)</f>
        <v>0</v>
      </c>
      <c r="BL201" s="18" t="s">
        <v>178</v>
      </c>
      <c r="BM201" s="200" t="s">
        <v>851</v>
      </c>
    </row>
    <row r="202" spans="1:65" s="15" customFormat="1">
      <c r="B202" s="225"/>
      <c r="C202" s="226"/>
      <c r="D202" s="204" t="s">
        <v>180</v>
      </c>
      <c r="E202" s="227" t="s">
        <v>21</v>
      </c>
      <c r="F202" s="228" t="s">
        <v>1120</v>
      </c>
      <c r="G202" s="226"/>
      <c r="H202" s="227" t="s">
        <v>21</v>
      </c>
      <c r="I202" s="229"/>
      <c r="J202" s="226"/>
      <c r="K202" s="226"/>
      <c r="L202" s="230"/>
      <c r="M202" s="231"/>
      <c r="N202" s="232"/>
      <c r="O202" s="232"/>
      <c r="P202" s="232"/>
      <c r="Q202" s="232"/>
      <c r="R202" s="232"/>
      <c r="S202" s="232"/>
      <c r="T202" s="233"/>
      <c r="AT202" s="234" t="s">
        <v>180</v>
      </c>
      <c r="AU202" s="234" t="s">
        <v>83</v>
      </c>
      <c r="AV202" s="15" t="s">
        <v>81</v>
      </c>
      <c r="AW202" s="15" t="s">
        <v>34</v>
      </c>
      <c r="AX202" s="15" t="s">
        <v>73</v>
      </c>
      <c r="AY202" s="234" t="s">
        <v>172</v>
      </c>
    </row>
    <row r="203" spans="1:65" s="13" customFormat="1">
      <c r="B203" s="202"/>
      <c r="C203" s="203"/>
      <c r="D203" s="204" t="s">
        <v>180</v>
      </c>
      <c r="E203" s="205" t="s">
        <v>21</v>
      </c>
      <c r="F203" s="206" t="s">
        <v>83</v>
      </c>
      <c r="G203" s="203"/>
      <c r="H203" s="207">
        <v>2</v>
      </c>
      <c r="I203" s="208"/>
      <c r="J203" s="203"/>
      <c r="K203" s="203"/>
      <c r="L203" s="209"/>
      <c r="M203" s="210"/>
      <c r="N203" s="211"/>
      <c r="O203" s="211"/>
      <c r="P203" s="211"/>
      <c r="Q203" s="211"/>
      <c r="R203" s="211"/>
      <c r="S203" s="211"/>
      <c r="T203" s="212"/>
      <c r="AT203" s="213" t="s">
        <v>180</v>
      </c>
      <c r="AU203" s="213" t="s">
        <v>83</v>
      </c>
      <c r="AV203" s="13" t="s">
        <v>83</v>
      </c>
      <c r="AW203" s="13" t="s">
        <v>34</v>
      </c>
      <c r="AX203" s="13" t="s">
        <v>73</v>
      </c>
      <c r="AY203" s="213" t="s">
        <v>172</v>
      </c>
    </row>
    <row r="204" spans="1:65" s="14" customFormat="1">
      <c r="B204" s="214"/>
      <c r="C204" s="215"/>
      <c r="D204" s="204" t="s">
        <v>180</v>
      </c>
      <c r="E204" s="216" t="s">
        <v>21</v>
      </c>
      <c r="F204" s="217" t="s">
        <v>182</v>
      </c>
      <c r="G204" s="215"/>
      <c r="H204" s="218">
        <v>2</v>
      </c>
      <c r="I204" s="219"/>
      <c r="J204" s="215"/>
      <c r="K204" s="215"/>
      <c r="L204" s="220"/>
      <c r="M204" s="221"/>
      <c r="N204" s="222"/>
      <c r="O204" s="222"/>
      <c r="P204" s="222"/>
      <c r="Q204" s="222"/>
      <c r="R204" s="222"/>
      <c r="S204" s="222"/>
      <c r="T204" s="223"/>
      <c r="AT204" s="224" t="s">
        <v>180</v>
      </c>
      <c r="AU204" s="224" t="s">
        <v>83</v>
      </c>
      <c r="AV204" s="14" t="s">
        <v>178</v>
      </c>
      <c r="AW204" s="14" t="s">
        <v>34</v>
      </c>
      <c r="AX204" s="14" t="s">
        <v>81</v>
      </c>
      <c r="AY204" s="224" t="s">
        <v>172</v>
      </c>
    </row>
    <row r="205" spans="1:65" s="2" customFormat="1" ht="16.5" customHeight="1">
      <c r="A205" s="35"/>
      <c r="B205" s="36"/>
      <c r="C205" s="235" t="s">
        <v>401</v>
      </c>
      <c r="D205" s="235" t="s">
        <v>416</v>
      </c>
      <c r="E205" s="236" t="s">
        <v>853</v>
      </c>
      <c r="F205" s="237" t="s">
        <v>854</v>
      </c>
      <c r="G205" s="238" t="s">
        <v>217</v>
      </c>
      <c r="H205" s="239">
        <v>2</v>
      </c>
      <c r="I205" s="240"/>
      <c r="J205" s="241">
        <f>ROUND(I205*H205,2)</f>
        <v>0</v>
      </c>
      <c r="K205" s="237" t="s">
        <v>21</v>
      </c>
      <c r="L205" s="242"/>
      <c r="M205" s="243" t="s">
        <v>21</v>
      </c>
      <c r="N205" s="244" t="s">
        <v>44</v>
      </c>
      <c r="O205" s="65"/>
      <c r="P205" s="198">
        <f>O205*H205</f>
        <v>0</v>
      </c>
      <c r="Q205" s="198">
        <v>1.2E-2</v>
      </c>
      <c r="R205" s="198">
        <f>Q205*H205</f>
        <v>2.4E-2</v>
      </c>
      <c r="S205" s="198">
        <v>0</v>
      </c>
      <c r="T205" s="199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0" t="s">
        <v>214</v>
      </c>
      <c r="AT205" s="200" t="s">
        <v>416</v>
      </c>
      <c r="AU205" s="200" t="s">
        <v>83</v>
      </c>
      <c r="AY205" s="18" t="s">
        <v>172</v>
      </c>
      <c r="BE205" s="201">
        <f>IF(N205="základní",J205,0)</f>
        <v>0</v>
      </c>
      <c r="BF205" s="201">
        <f>IF(N205="snížená",J205,0)</f>
        <v>0</v>
      </c>
      <c r="BG205" s="201">
        <f>IF(N205="zákl. přenesená",J205,0)</f>
        <v>0</v>
      </c>
      <c r="BH205" s="201">
        <f>IF(N205="sníž. přenesená",J205,0)</f>
        <v>0</v>
      </c>
      <c r="BI205" s="201">
        <f>IF(N205="nulová",J205,0)</f>
        <v>0</v>
      </c>
      <c r="BJ205" s="18" t="s">
        <v>81</v>
      </c>
      <c r="BK205" s="201">
        <f>ROUND(I205*H205,2)</f>
        <v>0</v>
      </c>
      <c r="BL205" s="18" t="s">
        <v>178</v>
      </c>
      <c r="BM205" s="200" t="s">
        <v>855</v>
      </c>
    </row>
    <row r="206" spans="1:65" s="2" customFormat="1" ht="16.5" customHeight="1">
      <c r="A206" s="35"/>
      <c r="B206" s="36"/>
      <c r="C206" s="235" t="s">
        <v>407</v>
      </c>
      <c r="D206" s="235" t="s">
        <v>416</v>
      </c>
      <c r="E206" s="236" t="s">
        <v>857</v>
      </c>
      <c r="F206" s="237" t="s">
        <v>858</v>
      </c>
      <c r="G206" s="238" t="s">
        <v>217</v>
      </c>
      <c r="H206" s="239">
        <v>2</v>
      </c>
      <c r="I206" s="240"/>
      <c r="J206" s="241">
        <f>ROUND(I206*H206,2)</f>
        <v>0</v>
      </c>
      <c r="K206" s="237" t="s">
        <v>21</v>
      </c>
      <c r="L206" s="242"/>
      <c r="M206" s="243" t="s">
        <v>21</v>
      </c>
      <c r="N206" s="244" t="s">
        <v>44</v>
      </c>
      <c r="O206" s="65"/>
      <c r="P206" s="198">
        <f>O206*H206</f>
        <v>0</v>
      </c>
      <c r="Q206" s="198">
        <v>1E-3</v>
      </c>
      <c r="R206" s="198">
        <f>Q206*H206</f>
        <v>2E-3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214</v>
      </c>
      <c r="AT206" s="200" t="s">
        <v>416</v>
      </c>
      <c r="AU206" s="200" t="s">
        <v>83</v>
      </c>
      <c r="AY206" s="18" t="s">
        <v>172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81</v>
      </c>
      <c r="BK206" s="201">
        <f>ROUND(I206*H206,2)</f>
        <v>0</v>
      </c>
      <c r="BL206" s="18" t="s">
        <v>178</v>
      </c>
      <c r="BM206" s="200" t="s">
        <v>859</v>
      </c>
    </row>
    <row r="207" spans="1:65" s="2" customFormat="1" ht="16.5" customHeight="1">
      <c r="A207" s="35"/>
      <c r="B207" s="36"/>
      <c r="C207" s="189" t="s">
        <v>411</v>
      </c>
      <c r="D207" s="189" t="s">
        <v>174</v>
      </c>
      <c r="E207" s="190" t="s">
        <v>873</v>
      </c>
      <c r="F207" s="191" t="s">
        <v>874</v>
      </c>
      <c r="G207" s="192" t="s">
        <v>217</v>
      </c>
      <c r="H207" s="193">
        <v>2</v>
      </c>
      <c r="I207" s="194"/>
      <c r="J207" s="195">
        <f>ROUND(I207*H207,2)</f>
        <v>0</v>
      </c>
      <c r="K207" s="191" t="s">
        <v>177</v>
      </c>
      <c r="L207" s="40"/>
      <c r="M207" s="196" t="s">
        <v>21</v>
      </c>
      <c r="N207" s="197" t="s">
        <v>44</v>
      </c>
      <c r="O207" s="65"/>
      <c r="P207" s="198">
        <f>O207*H207</f>
        <v>0</v>
      </c>
      <c r="Q207" s="198">
        <v>3.1E-4</v>
      </c>
      <c r="R207" s="198">
        <f>Q207*H207</f>
        <v>6.2E-4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178</v>
      </c>
      <c r="AT207" s="200" t="s">
        <v>174</v>
      </c>
      <c r="AU207" s="200" t="s">
        <v>83</v>
      </c>
      <c r="AY207" s="18" t="s">
        <v>172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81</v>
      </c>
      <c r="BK207" s="201">
        <f>ROUND(I207*H207,2)</f>
        <v>0</v>
      </c>
      <c r="BL207" s="18" t="s">
        <v>178</v>
      </c>
      <c r="BM207" s="200" t="s">
        <v>875</v>
      </c>
    </row>
    <row r="208" spans="1:65" s="15" customFormat="1">
      <c r="B208" s="225"/>
      <c r="C208" s="226"/>
      <c r="D208" s="204" t="s">
        <v>180</v>
      </c>
      <c r="E208" s="227" t="s">
        <v>21</v>
      </c>
      <c r="F208" s="228" t="s">
        <v>1090</v>
      </c>
      <c r="G208" s="226"/>
      <c r="H208" s="227" t="s">
        <v>21</v>
      </c>
      <c r="I208" s="229"/>
      <c r="J208" s="226"/>
      <c r="K208" s="226"/>
      <c r="L208" s="230"/>
      <c r="M208" s="231"/>
      <c r="N208" s="232"/>
      <c r="O208" s="232"/>
      <c r="P208" s="232"/>
      <c r="Q208" s="232"/>
      <c r="R208" s="232"/>
      <c r="S208" s="232"/>
      <c r="T208" s="233"/>
      <c r="AT208" s="234" t="s">
        <v>180</v>
      </c>
      <c r="AU208" s="234" t="s">
        <v>83</v>
      </c>
      <c r="AV208" s="15" t="s">
        <v>81</v>
      </c>
      <c r="AW208" s="15" t="s">
        <v>34</v>
      </c>
      <c r="AX208" s="15" t="s">
        <v>73</v>
      </c>
      <c r="AY208" s="234" t="s">
        <v>172</v>
      </c>
    </row>
    <row r="209" spans="1:65" s="13" customFormat="1">
      <c r="B209" s="202"/>
      <c r="C209" s="203"/>
      <c r="D209" s="204" t="s">
        <v>180</v>
      </c>
      <c r="E209" s="205" t="s">
        <v>21</v>
      </c>
      <c r="F209" s="206" t="s">
        <v>83</v>
      </c>
      <c r="G209" s="203"/>
      <c r="H209" s="207">
        <v>2</v>
      </c>
      <c r="I209" s="208"/>
      <c r="J209" s="203"/>
      <c r="K209" s="203"/>
      <c r="L209" s="209"/>
      <c r="M209" s="210"/>
      <c r="N209" s="211"/>
      <c r="O209" s="211"/>
      <c r="P209" s="211"/>
      <c r="Q209" s="211"/>
      <c r="R209" s="211"/>
      <c r="S209" s="211"/>
      <c r="T209" s="212"/>
      <c r="AT209" s="213" t="s">
        <v>180</v>
      </c>
      <c r="AU209" s="213" t="s">
        <v>83</v>
      </c>
      <c r="AV209" s="13" t="s">
        <v>83</v>
      </c>
      <c r="AW209" s="13" t="s">
        <v>34</v>
      </c>
      <c r="AX209" s="13" t="s">
        <v>73</v>
      </c>
      <c r="AY209" s="213" t="s">
        <v>172</v>
      </c>
    </row>
    <row r="210" spans="1:65" s="14" customFormat="1">
      <c r="B210" s="214"/>
      <c r="C210" s="215"/>
      <c r="D210" s="204" t="s">
        <v>180</v>
      </c>
      <c r="E210" s="216" t="s">
        <v>21</v>
      </c>
      <c r="F210" s="217" t="s">
        <v>182</v>
      </c>
      <c r="G210" s="215"/>
      <c r="H210" s="218">
        <v>2</v>
      </c>
      <c r="I210" s="219"/>
      <c r="J210" s="215"/>
      <c r="K210" s="215"/>
      <c r="L210" s="220"/>
      <c r="M210" s="221"/>
      <c r="N210" s="222"/>
      <c r="O210" s="222"/>
      <c r="P210" s="222"/>
      <c r="Q210" s="222"/>
      <c r="R210" s="222"/>
      <c r="S210" s="222"/>
      <c r="T210" s="223"/>
      <c r="AT210" s="224" t="s">
        <v>180</v>
      </c>
      <c r="AU210" s="224" t="s">
        <v>83</v>
      </c>
      <c r="AV210" s="14" t="s">
        <v>178</v>
      </c>
      <c r="AW210" s="14" t="s">
        <v>34</v>
      </c>
      <c r="AX210" s="14" t="s">
        <v>81</v>
      </c>
      <c r="AY210" s="224" t="s">
        <v>172</v>
      </c>
    </row>
    <row r="211" spans="1:65" s="2" customFormat="1" ht="16.5" customHeight="1">
      <c r="A211" s="35"/>
      <c r="B211" s="36"/>
      <c r="C211" s="189" t="s">
        <v>415</v>
      </c>
      <c r="D211" s="189" t="s">
        <v>174</v>
      </c>
      <c r="E211" s="190" t="s">
        <v>881</v>
      </c>
      <c r="F211" s="191" t="s">
        <v>882</v>
      </c>
      <c r="G211" s="192" t="s">
        <v>199</v>
      </c>
      <c r="H211" s="193">
        <v>11.78</v>
      </c>
      <c r="I211" s="194"/>
      <c r="J211" s="195">
        <f>ROUND(I211*H211,2)</f>
        <v>0</v>
      </c>
      <c r="K211" s="191" t="s">
        <v>177</v>
      </c>
      <c r="L211" s="40"/>
      <c r="M211" s="196" t="s">
        <v>21</v>
      </c>
      <c r="N211" s="197" t="s">
        <v>44</v>
      </c>
      <c r="O211" s="65"/>
      <c r="P211" s="198">
        <f>O211*H211</f>
        <v>0</v>
      </c>
      <c r="Q211" s="198">
        <v>1.9000000000000001E-4</v>
      </c>
      <c r="R211" s="198">
        <f>Q211*H211</f>
        <v>2.2382000000000001E-3</v>
      </c>
      <c r="S211" s="198">
        <v>0</v>
      </c>
      <c r="T211" s="19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0" t="s">
        <v>178</v>
      </c>
      <c r="AT211" s="200" t="s">
        <v>174</v>
      </c>
      <c r="AU211" s="200" t="s">
        <v>83</v>
      </c>
      <c r="AY211" s="18" t="s">
        <v>172</v>
      </c>
      <c r="BE211" s="201">
        <f>IF(N211="základní",J211,0)</f>
        <v>0</v>
      </c>
      <c r="BF211" s="201">
        <f>IF(N211="snížená",J211,0)</f>
        <v>0</v>
      </c>
      <c r="BG211" s="201">
        <f>IF(N211="zákl. přenesená",J211,0)</f>
        <v>0</v>
      </c>
      <c r="BH211" s="201">
        <f>IF(N211="sníž. přenesená",J211,0)</f>
        <v>0</v>
      </c>
      <c r="BI211" s="201">
        <f>IF(N211="nulová",J211,0)</f>
        <v>0</v>
      </c>
      <c r="BJ211" s="18" t="s">
        <v>81</v>
      </c>
      <c r="BK211" s="201">
        <f>ROUND(I211*H211,2)</f>
        <v>0</v>
      </c>
      <c r="BL211" s="18" t="s">
        <v>178</v>
      </c>
      <c r="BM211" s="200" t="s">
        <v>883</v>
      </c>
    </row>
    <row r="212" spans="1:65" s="15" customFormat="1">
      <c r="B212" s="225"/>
      <c r="C212" s="226"/>
      <c r="D212" s="204" t="s">
        <v>180</v>
      </c>
      <c r="E212" s="227" t="s">
        <v>21</v>
      </c>
      <c r="F212" s="228" t="s">
        <v>1120</v>
      </c>
      <c r="G212" s="226"/>
      <c r="H212" s="227" t="s">
        <v>21</v>
      </c>
      <c r="I212" s="229"/>
      <c r="J212" s="226"/>
      <c r="K212" s="226"/>
      <c r="L212" s="230"/>
      <c r="M212" s="231"/>
      <c r="N212" s="232"/>
      <c r="O212" s="232"/>
      <c r="P212" s="232"/>
      <c r="Q212" s="232"/>
      <c r="R212" s="232"/>
      <c r="S212" s="232"/>
      <c r="T212" s="233"/>
      <c r="AT212" s="234" t="s">
        <v>180</v>
      </c>
      <c r="AU212" s="234" t="s">
        <v>83</v>
      </c>
      <c r="AV212" s="15" t="s">
        <v>81</v>
      </c>
      <c r="AW212" s="15" t="s">
        <v>34</v>
      </c>
      <c r="AX212" s="15" t="s">
        <v>73</v>
      </c>
      <c r="AY212" s="234" t="s">
        <v>172</v>
      </c>
    </row>
    <row r="213" spans="1:65" s="13" customFormat="1">
      <c r="B213" s="202"/>
      <c r="C213" s="203"/>
      <c r="D213" s="204" t="s">
        <v>180</v>
      </c>
      <c r="E213" s="205" t="s">
        <v>21</v>
      </c>
      <c r="F213" s="206" t="s">
        <v>1123</v>
      </c>
      <c r="G213" s="203"/>
      <c r="H213" s="207">
        <v>11.78</v>
      </c>
      <c r="I213" s="208"/>
      <c r="J213" s="203"/>
      <c r="K213" s="203"/>
      <c r="L213" s="209"/>
      <c r="M213" s="210"/>
      <c r="N213" s="211"/>
      <c r="O213" s="211"/>
      <c r="P213" s="211"/>
      <c r="Q213" s="211"/>
      <c r="R213" s="211"/>
      <c r="S213" s="211"/>
      <c r="T213" s="212"/>
      <c r="AT213" s="213" t="s">
        <v>180</v>
      </c>
      <c r="AU213" s="213" t="s">
        <v>83</v>
      </c>
      <c r="AV213" s="13" t="s">
        <v>83</v>
      </c>
      <c r="AW213" s="13" t="s">
        <v>34</v>
      </c>
      <c r="AX213" s="13" t="s">
        <v>73</v>
      </c>
      <c r="AY213" s="213" t="s">
        <v>172</v>
      </c>
    </row>
    <row r="214" spans="1:65" s="14" customFormat="1">
      <c r="B214" s="214"/>
      <c r="C214" s="215"/>
      <c r="D214" s="204" t="s">
        <v>180</v>
      </c>
      <c r="E214" s="216" t="s">
        <v>21</v>
      </c>
      <c r="F214" s="217" t="s">
        <v>182</v>
      </c>
      <c r="G214" s="215"/>
      <c r="H214" s="218">
        <v>11.78</v>
      </c>
      <c r="I214" s="219"/>
      <c r="J214" s="215"/>
      <c r="K214" s="215"/>
      <c r="L214" s="220"/>
      <c r="M214" s="221"/>
      <c r="N214" s="222"/>
      <c r="O214" s="222"/>
      <c r="P214" s="222"/>
      <c r="Q214" s="222"/>
      <c r="R214" s="222"/>
      <c r="S214" s="222"/>
      <c r="T214" s="223"/>
      <c r="AT214" s="224" t="s">
        <v>180</v>
      </c>
      <c r="AU214" s="224" t="s">
        <v>83</v>
      </c>
      <c r="AV214" s="14" t="s">
        <v>178</v>
      </c>
      <c r="AW214" s="14" t="s">
        <v>34</v>
      </c>
      <c r="AX214" s="14" t="s">
        <v>81</v>
      </c>
      <c r="AY214" s="224" t="s">
        <v>172</v>
      </c>
    </row>
    <row r="215" spans="1:65" s="2" customFormat="1" ht="16.5" customHeight="1">
      <c r="A215" s="35"/>
      <c r="B215" s="36"/>
      <c r="C215" s="189" t="s">
        <v>422</v>
      </c>
      <c r="D215" s="189" t="s">
        <v>174</v>
      </c>
      <c r="E215" s="190" t="s">
        <v>886</v>
      </c>
      <c r="F215" s="191" t="s">
        <v>882</v>
      </c>
      <c r="G215" s="192" t="s">
        <v>199</v>
      </c>
      <c r="H215" s="193">
        <v>5.5</v>
      </c>
      <c r="I215" s="194"/>
      <c r="J215" s="195">
        <f>ROUND(I215*H215,2)</f>
        <v>0</v>
      </c>
      <c r="K215" s="191" t="s">
        <v>177</v>
      </c>
      <c r="L215" s="40"/>
      <c r="M215" s="196" t="s">
        <v>21</v>
      </c>
      <c r="N215" s="197" t="s">
        <v>44</v>
      </c>
      <c r="O215" s="65"/>
      <c r="P215" s="198">
        <f>O215*H215</f>
        <v>0</v>
      </c>
      <c r="Q215" s="198">
        <v>1.9000000000000001E-4</v>
      </c>
      <c r="R215" s="198">
        <f>Q215*H215</f>
        <v>1.0450000000000001E-3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178</v>
      </c>
      <c r="AT215" s="200" t="s">
        <v>174</v>
      </c>
      <c r="AU215" s="200" t="s">
        <v>83</v>
      </c>
      <c r="AY215" s="18" t="s">
        <v>172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81</v>
      </c>
      <c r="BK215" s="201">
        <f>ROUND(I215*H215,2)</f>
        <v>0</v>
      </c>
      <c r="BL215" s="18" t="s">
        <v>178</v>
      </c>
      <c r="BM215" s="200" t="s">
        <v>887</v>
      </c>
    </row>
    <row r="216" spans="1:65" s="15" customFormat="1">
      <c r="B216" s="225"/>
      <c r="C216" s="226"/>
      <c r="D216" s="204" t="s">
        <v>180</v>
      </c>
      <c r="E216" s="227" t="s">
        <v>21</v>
      </c>
      <c r="F216" s="228" t="s">
        <v>1120</v>
      </c>
      <c r="G216" s="226"/>
      <c r="H216" s="227" t="s">
        <v>21</v>
      </c>
      <c r="I216" s="229"/>
      <c r="J216" s="226"/>
      <c r="K216" s="226"/>
      <c r="L216" s="230"/>
      <c r="M216" s="231"/>
      <c r="N216" s="232"/>
      <c r="O216" s="232"/>
      <c r="P216" s="232"/>
      <c r="Q216" s="232"/>
      <c r="R216" s="232"/>
      <c r="S216" s="232"/>
      <c r="T216" s="233"/>
      <c r="AT216" s="234" t="s">
        <v>180</v>
      </c>
      <c r="AU216" s="234" t="s">
        <v>83</v>
      </c>
      <c r="AV216" s="15" t="s">
        <v>81</v>
      </c>
      <c r="AW216" s="15" t="s">
        <v>34</v>
      </c>
      <c r="AX216" s="15" t="s">
        <v>73</v>
      </c>
      <c r="AY216" s="234" t="s">
        <v>172</v>
      </c>
    </row>
    <row r="217" spans="1:65" s="13" customFormat="1">
      <c r="B217" s="202"/>
      <c r="C217" s="203"/>
      <c r="D217" s="204" t="s">
        <v>180</v>
      </c>
      <c r="E217" s="205" t="s">
        <v>21</v>
      </c>
      <c r="F217" s="206" t="s">
        <v>1124</v>
      </c>
      <c r="G217" s="203"/>
      <c r="H217" s="207">
        <v>5.5</v>
      </c>
      <c r="I217" s="208"/>
      <c r="J217" s="203"/>
      <c r="K217" s="203"/>
      <c r="L217" s="209"/>
      <c r="M217" s="210"/>
      <c r="N217" s="211"/>
      <c r="O217" s="211"/>
      <c r="P217" s="211"/>
      <c r="Q217" s="211"/>
      <c r="R217" s="211"/>
      <c r="S217" s="211"/>
      <c r="T217" s="212"/>
      <c r="AT217" s="213" t="s">
        <v>180</v>
      </c>
      <c r="AU217" s="213" t="s">
        <v>83</v>
      </c>
      <c r="AV217" s="13" t="s">
        <v>83</v>
      </c>
      <c r="AW217" s="13" t="s">
        <v>34</v>
      </c>
      <c r="AX217" s="13" t="s">
        <v>73</v>
      </c>
      <c r="AY217" s="213" t="s">
        <v>172</v>
      </c>
    </row>
    <row r="218" spans="1:65" s="14" customFormat="1">
      <c r="B218" s="214"/>
      <c r="C218" s="215"/>
      <c r="D218" s="204" t="s">
        <v>180</v>
      </c>
      <c r="E218" s="216" t="s">
        <v>21</v>
      </c>
      <c r="F218" s="217" t="s">
        <v>182</v>
      </c>
      <c r="G218" s="215"/>
      <c r="H218" s="218">
        <v>5.5</v>
      </c>
      <c r="I218" s="219"/>
      <c r="J218" s="215"/>
      <c r="K218" s="215"/>
      <c r="L218" s="220"/>
      <c r="M218" s="221"/>
      <c r="N218" s="222"/>
      <c r="O218" s="222"/>
      <c r="P218" s="222"/>
      <c r="Q218" s="222"/>
      <c r="R218" s="222"/>
      <c r="S218" s="222"/>
      <c r="T218" s="223"/>
      <c r="AT218" s="224" t="s">
        <v>180</v>
      </c>
      <c r="AU218" s="224" t="s">
        <v>83</v>
      </c>
      <c r="AV218" s="14" t="s">
        <v>178</v>
      </c>
      <c r="AW218" s="14" t="s">
        <v>34</v>
      </c>
      <c r="AX218" s="14" t="s">
        <v>81</v>
      </c>
      <c r="AY218" s="224" t="s">
        <v>172</v>
      </c>
    </row>
    <row r="219" spans="1:65" s="2" customFormat="1" ht="16.5" customHeight="1">
      <c r="A219" s="35"/>
      <c r="B219" s="36"/>
      <c r="C219" s="189" t="s">
        <v>427</v>
      </c>
      <c r="D219" s="189" t="s">
        <v>174</v>
      </c>
      <c r="E219" s="190" t="s">
        <v>890</v>
      </c>
      <c r="F219" s="191" t="s">
        <v>891</v>
      </c>
      <c r="G219" s="192" t="s">
        <v>199</v>
      </c>
      <c r="H219" s="193">
        <v>3</v>
      </c>
      <c r="I219" s="194"/>
      <c r="J219" s="195">
        <f>ROUND(I219*H219,2)</f>
        <v>0</v>
      </c>
      <c r="K219" s="191" t="s">
        <v>177</v>
      </c>
      <c r="L219" s="40"/>
      <c r="M219" s="196" t="s">
        <v>21</v>
      </c>
      <c r="N219" s="197" t="s">
        <v>44</v>
      </c>
      <c r="O219" s="65"/>
      <c r="P219" s="198">
        <f>O219*H219</f>
        <v>0</v>
      </c>
      <c r="Q219" s="198">
        <v>6.0000000000000002E-5</v>
      </c>
      <c r="R219" s="198">
        <f>Q219*H219</f>
        <v>1.8000000000000001E-4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178</v>
      </c>
      <c r="AT219" s="200" t="s">
        <v>174</v>
      </c>
      <c r="AU219" s="200" t="s">
        <v>83</v>
      </c>
      <c r="AY219" s="18" t="s">
        <v>172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81</v>
      </c>
      <c r="BK219" s="201">
        <f>ROUND(I219*H219,2)</f>
        <v>0</v>
      </c>
      <c r="BL219" s="18" t="s">
        <v>178</v>
      </c>
      <c r="BM219" s="200" t="s">
        <v>892</v>
      </c>
    </row>
    <row r="220" spans="1:65" s="15" customFormat="1">
      <c r="B220" s="225"/>
      <c r="C220" s="226"/>
      <c r="D220" s="204" t="s">
        <v>180</v>
      </c>
      <c r="E220" s="227" t="s">
        <v>21</v>
      </c>
      <c r="F220" s="228" t="s">
        <v>1120</v>
      </c>
      <c r="G220" s="226"/>
      <c r="H220" s="227" t="s">
        <v>21</v>
      </c>
      <c r="I220" s="229"/>
      <c r="J220" s="226"/>
      <c r="K220" s="226"/>
      <c r="L220" s="230"/>
      <c r="M220" s="231"/>
      <c r="N220" s="232"/>
      <c r="O220" s="232"/>
      <c r="P220" s="232"/>
      <c r="Q220" s="232"/>
      <c r="R220" s="232"/>
      <c r="S220" s="232"/>
      <c r="T220" s="233"/>
      <c r="AT220" s="234" t="s">
        <v>180</v>
      </c>
      <c r="AU220" s="234" t="s">
        <v>83</v>
      </c>
      <c r="AV220" s="15" t="s">
        <v>81</v>
      </c>
      <c r="AW220" s="15" t="s">
        <v>34</v>
      </c>
      <c r="AX220" s="15" t="s">
        <v>73</v>
      </c>
      <c r="AY220" s="234" t="s">
        <v>172</v>
      </c>
    </row>
    <row r="221" spans="1:65" s="13" customFormat="1">
      <c r="B221" s="202"/>
      <c r="C221" s="203"/>
      <c r="D221" s="204" t="s">
        <v>180</v>
      </c>
      <c r="E221" s="205" t="s">
        <v>21</v>
      </c>
      <c r="F221" s="206" t="s">
        <v>1125</v>
      </c>
      <c r="G221" s="203"/>
      <c r="H221" s="207">
        <v>3</v>
      </c>
      <c r="I221" s="208"/>
      <c r="J221" s="203"/>
      <c r="K221" s="203"/>
      <c r="L221" s="209"/>
      <c r="M221" s="210"/>
      <c r="N221" s="211"/>
      <c r="O221" s="211"/>
      <c r="P221" s="211"/>
      <c r="Q221" s="211"/>
      <c r="R221" s="211"/>
      <c r="S221" s="211"/>
      <c r="T221" s="212"/>
      <c r="AT221" s="213" t="s">
        <v>180</v>
      </c>
      <c r="AU221" s="213" t="s">
        <v>83</v>
      </c>
      <c r="AV221" s="13" t="s">
        <v>83</v>
      </c>
      <c r="AW221" s="13" t="s">
        <v>34</v>
      </c>
      <c r="AX221" s="13" t="s">
        <v>73</v>
      </c>
      <c r="AY221" s="213" t="s">
        <v>172</v>
      </c>
    </row>
    <row r="222" spans="1:65" s="14" customFormat="1">
      <c r="B222" s="214"/>
      <c r="C222" s="215"/>
      <c r="D222" s="204" t="s">
        <v>180</v>
      </c>
      <c r="E222" s="216" t="s">
        <v>21</v>
      </c>
      <c r="F222" s="217" t="s">
        <v>182</v>
      </c>
      <c r="G222" s="215"/>
      <c r="H222" s="218">
        <v>3</v>
      </c>
      <c r="I222" s="219"/>
      <c r="J222" s="215"/>
      <c r="K222" s="215"/>
      <c r="L222" s="220"/>
      <c r="M222" s="221"/>
      <c r="N222" s="222"/>
      <c r="O222" s="222"/>
      <c r="P222" s="222"/>
      <c r="Q222" s="222"/>
      <c r="R222" s="222"/>
      <c r="S222" s="222"/>
      <c r="T222" s="223"/>
      <c r="AT222" s="224" t="s">
        <v>180</v>
      </c>
      <c r="AU222" s="224" t="s">
        <v>83</v>
      </c>
      <c r="AV222" s="14" t="s">
        <v>178</v>
      </c>
      <c r="AW222" s="14" t="s">
        <v>34</v>
      </c>
      <c r="AX222" s="14" t="s">
        <v>81</v>
      </c>
      <c r="AY222" s="224" t="s">
        <v>172</v>
      </c>
    </row>
    <row r="223" spans="1:65" s="2" customFormat="1" ht="16.5" customHeight="1">
      <c r="A223" s="35"/>
      <c r="B223" s="36"/>
      <c r="C223" s="235" t="s">
        <v>435</v>
      </c>
      <c r="D223" s="235" t="s">
        <v>416</v>
      </c>
      <c r="E223" s="236" t="s">
        <v>895</v>
      </c>
      <c r="F223" s="237" t="s">
        <v>896</v>
      </c>
      <c r="G223" s="238" t="s">
        <v>217</v>
      </c>
      <c r="H223" s="239">
        <v>16</v>
      </c>
      <c r="I223" s="240"/>
      <c r="J223" s="241">
        <f>ROUND(I223*H223,2)</f>
        <v>0</v>
      </c>
      <c r="K223" s="237" t="s">
        <v>21</v>
      </c>
      <c r="L223" s="242"/>
      <c r="M223" s="243" t="s">
        <v>21</v>
      </c>
      <c r="N223" s="244" t="s">
        <v>44</v>
      </c>
      <c r="O223" s="65"/>
      <c r="P223" s="198">
        <f>O223*H223</f>
        <v>0</v>
      </c>
      <c r="Q223" s="198">
        <v>2.0000000000000001E-4</v>
      </c>
      <c r="R223" s="198">
        <f>Q223*H223</f>
        <v>3.2000000000000002E-3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214</v>
      </c>
      <c r="AT223" s="200" t="s">
        <v>416</v>
      </c>
      <c r="AU223" s="200" t="s">
        <v>83</v>
      </c>
      <c r="AY223" s="18" t="s">
        <v>172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81</v>
      </c>
      <c r="BK223" s="201">
        <f>ROUND(I223*H223,2)</f>
        <v>0</v>
      </c>
      <c r="BL223" s="18" t="s">
        <v>178</v>
      </c>
      <c r="BM223" s="200" t="s">
        <v>897</v>
      </c>
    </row>
    <row r="224" spans="1:65" s="15" customFormat="1">
      <c r="B224" s="225"/>
      <c r="C224" s="226"/>
      <c r="D224" s="204" t="s">
        <v>180</v>
      </c>
      <c r="E224" s="227" t="s">
        <v>21</v>
      </c>
      <c r="F224" s="228" t="s">
        <v>1120</v>
      </c>
      <c r="G224" s="226"/>
      <c r="H224" s="227" t="s">
        <v>21</v>
      </c>
      <c r="I224" s="229"/>
      <c r="J224" s="226"/>
      <c r="K224" s="226"/>
      <c r="L224" s="230"/>
      <c r="M224" s="231"/>
      <c r="N224" s="232"/>
      <c r="O224" s="232"/>
      <c r="P224" s="232"/>
      <c r="Q224" s="232"/>
      <c r="R224" s="232"/>
      <c r="S224" s="232"/>
      <c r="T224" s="233"/>
      <c r="AT224" s="234" t="s">
        <v>180</v>
      </c>
      <c r="AU224" s="234" t="s">
        <v>83</v>
      </c>
      <c r="AV224" s="15" t="s">
        <v>81</v>
      </c>
      <c r="AW224" s="15" t="s">
        <v>34</v>
      </c>
      <c r="AX224" s="15" t="s">
        <v>73</v>
      </c>
      <c r="AY224" s="234" t="s">
        <v>172</v>
      </c>
    </row>
    <row r="225" spans="1:65" s="13" customFormat="1">
      <c r="B225" s="202"/>
      <c r="C225" s="203"/>
      <c r="D225" s="204" t="s">
        <v>180</v>
      </c>
      <c r="E225" s="205" t="s">
        <v>21</v>
      </c>
      <c r="F225" s="206" t="s">
        <v>248</v>
      </c>
      <c r="G225" s="203"/>
      <c r="H225" s="207">
        <v>16</v>
      </c>
      <c r="I225" s="208"/>
      <c r="J225" s="203"/>
      <c r="K225" s="203"/>
      <c r="L225" s="209"/>
      <c r="M225" s="210"/>
      <c r="N225" s="211"/>
      <c r="O225" s="211"/>
      <c r="P225" s="211"/>
      <c r="Q225" s="211"/>
      <c r="R225" s="211"/>
      <c r="S225" s="211"/>
      <c r="T225" s="212"/>
      <c r="AT225" s="213" t="s">
        <v>180</v>
      </c>
      <c r="AU225" s="213" t="s">
        <v>83</v>
      </c>
      <c r="AV225" s="13" t="s">
        <v>83</v>
      </c>
      <c r="AW225" s="13" t="s">
        <v>34</v>
      </c>
      <c r="AX225" s="13" t="s">
        <v>73</v>
      </c>
      <c r="AY225" s="213" t="s">
        <v>172</v>
      </c>
    </row>
    <row r="226" spans="1:65" s="14" customFormat="1">
      <c r="B226" s="214"/>
      <c r="C226" s="215"/>
      <c r="D226" s="204" t="s">
        <v>180</v>
      </c>
      <c r="E226" s="216" t="s">
        <v>21</v>
      </c>
      <c r="F226" s="217" t="s">
        <v>182</v>
      </c>
      <c r="G226" s="215"/>
      <c r="H226" s="218">
        <v>16</v>
      </c>
      <c r="I226" s="219"/>
      <c r="J226" s="215"/>
      <c r="K226" s="215"/>
      <c r="L226" s="220"/>
      <c r="M226" s="221"/>
      <c r="N226" s="222"/>
      <c r="O226" s="222"/>
      <c r="P226" s="222"/>
      <c r="Q226" s="222"/>
      <c r="R226" s="222"/>
      <c r="S226" s="222"/>
      <c r="T226" s="223"/>
      <c r="AT226" s="224" t="s">
        <v>180</v>
      </c>
      <c r="AU226" s="224" t="s">
        <v>83</v>
      </c>
      <c r="AV226" s="14" t="s">
        <v>178</v>
      </c>
      <c r="AW226" s="14" t="s">
        <v>34</v>
      </c>
      <c r="AX226" s="14" t="s">
        <v>81</v>
      </c>
      <c r="AY226" s="224" t="s">
        <v>172</v>
      </c>
    </row>
    <row r="227" spans="1:65" s="2" customFormat="1" ht="16.5" customHeight="1">
      <c r="A227" s="35"/>
      <c r="B227" s="36"/>
      <c r="C227" s="189" t="s">
        <v>440</v>
      </c>
      <c r="D227" s="189" t="s">
        <v>174</v>
      </c>
      <c r="E227" s="190" t="s">
        <v>904</v>
      </c>
      <c r="F227" s="191" t="s">
        <v>905</v>
      </c>
      <c r="G227" s="192" t="s">
        <v>518</v>
      </c>
      <c r="H227" s="193">
        <v>1</v>
      </c>
      <c r="I227" s="194"/>
      <c r="J227" s="195">
        <f>ROUND(I227*H227,2)</f>
        <v>0</v>
      </c>
      <c r="K227" s="191" t="s">
        <v>21</v>
      </c>
      <c r="L227" s="40"/>
      <c r="M227" s="196" t="s">
        <v>21</v>
      </c>
      <c r="N227" s="197" t="s">
        <v>44</v>
      </c>
      <c r="O227" s="65"/>
      <c r="P227" s="198">
        <f>O227*H227</f>
        <v>0</v>
      </c>
      <c r="Q227" s="198">
        <v>0</v>
      </c>
      <c r="R227" s="198">
        <f>Q227*H227</f>
        <v>0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178</v>
      </c>
      <c r="AT227" s="200" t="s">
        <v>174</v>
      </c>
      <c r="AU227" s="200" t="s">
        <v>83</v>
      </c>
      <c r="AY227" s="18" t="s">
        <v>172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8" t="s">
        <v>81</v>
      </c>
      <c r="BK227" s="201">
        <f>ROUND(I227*H227,2)</f>
        <v>0</v>
      </c>
      <c r="BL227" s="18" t="s">
        <v>178</v>
      </c>
      <c r="BM227" s="200" t="s">
        <v>906</v>
      </c>
    </row>
    <row r="228" spans="1:65" s="15" customFormat="1">
      <c r="B228" s="225"/>
      <c r="C228" s="226"/>
      <c r="D228" s="204" t="s">
        <v>180</v>
      </c>
      <c r="E228" s="227" t="s">
        <v>21</v>
      </c>
      <c r="F228" s="228" t="s">
        <v>907</v>
      </c>
      <c r="G228" s="226"/>
      <c r="H228" s="227" t="s">
        <v>21</v>
      </c>
      <c r="I228" s="229"/>
      <c r="J228" s="226"/>
      <c r="K228" s="226"/>
      <c r="L228" s="230"/>
      <c r="M228" s="231"/>
      <c r="N228" s="232"/>
      <c r="O228" s="232"/>
      <c r="P228" s="232"/>
      <c r="Q228" s="232"/>
      <c r="R228" s="232"/>
      <c r="S228" s="232"/>
      <c r="T228" s="233"/>
      <c r="AT228" s="234" t="s">
        <v>180</v>
      </c>
      <c r="AU228" s="234" t="s">
        <v>83</v>
      </c>
      <c r="AV228" s="15" t="s">
        <v>81</v>
      </c>
      <c r="AW228" s="15" t="s">
        <v>34</v>
      </c>
      <c r="AX228" s="15" t="s">
        <v>73</v>
      </c>
      <c r="AY228" s="234" t="s">
        <v>172</v>
      </c>
    </row>
    <row r="229" spans="1:65" s="13" customFormat="1">
      <c r="B229" s="202"/>
      <c r="C229" s="203"/>
      <c r="D229" s="204" t="s">
        <v>180</v>
      </c>
      <c r="E229" s="205" t="s">
        <v>21</v>
      </c>
      <c r="F229" s="206" t="s">
        <v>81</v>
      </c>
      <c r="G229" s="203"/>
      <c r="H229" s="207">
        <v>1</v>
      </c>
      <c r="I229" s="208"/>
      <c r="J229" s="203"/>
      <c r="K229" s="203"/>
      <c r="L229" s="209"/>
      <c r="M229" s="210"/>
      <c r="N229" s="211"/>
      <c r="O229" s="211"/>
      <c r="P229" s="211"/>
      <c r="Q229" s="211"/>
      <c r="R229" s="211"/>
      <c r="S229" s="211"/>
      <c r="T229" s="212"/>
      <c r="AT229" s="213" t="s">
        <v>180</v>
      </c>
      <c r="AU229" s="213" t="s">
        <v>83</v>
      </c>
      <c r="AV229" s="13" t="s">
        <v>83</v>
      </c>
      <c r="AW229" s="13" t="s">
        <v>34</v>
      </c>
      <c r="AX229" s="13" t="s">
        <v>73</v>
      </c>
      <c r="AY229" s="213" t="s">
        <v>172</v>
      </c>
    </row>
    <row r="230" spans="1:65" s="14" customFormat="1">
      <c r="B230" s="214"/>
      <c r="C230" s="215"/>
      <c r="D230" s="204" t="s">
        <v>180</v>
      </c>
      <c r="E230" s="216" t="s">
        <v>21</v>
      </c>
      <c r="F230" s="217" t="s">
        <v>182</v>
      </c>
      <c r="G230" s="215"/>
      <c r="H230" s="218">
        <v>1</v>
      </c>
      <c r="I230" s="219"/>
      <c r="J230" s="215"/>
      <c r="K230" s="215"/>
      <c r="L230" s="220"/>
      <c r="M230" s="221"/>
      <c r="N230" s="222"/>
      <c r="O230" s="222"/>
      <c r="P230" s="222"/>
      <c r="Q230" s="222"/>
      <c r="R230" s="222"/>
      <c r="S230" s="222"/>
      <c r="T230" s="223"/>
      <c r="AT230" s="224" t="s">
        <v>180</v>
      </c>
      <c r="AU230" s="224" t="s">
        <v>83</v>
      </c>
      <c r="AV230" s="14" t="s">
        <v>178</v>
      </c>
      <c r="AW230" s="14" t="s">
        <v>34</v>
      </c>
      <c r="AX230" s="14" t="s">
        <v>81</v>
      </c>
      <c r="AY230" s="224" t="s">
        <v>172</v>
      </c>
    </row>
    <row r="231" spans="1:65" s="12" customFormat="1" ht="22.9" customHeight="1">
      <c r="B231" s="173"/>
      <c r="C231" s="174"/>
      <c r="D231" s="175" t="s">
        <v>72</v>
      </c>
      <c r="E231" s="187" t="s">
        <v>922</v>
      </c>
      <c r="F231" s="187" t="s">
        <v>923</v>
      </c>
      <c r="G231" s="174"/>
      <c r="H231" s="174"/>
      <c r="I231" s="177"/>
      <c r="J231" s="188">
        <f>BK231</f>
        <v>0</v>
      </c>
      <c r="K231" s="174"/>
      <c r="L231" s="179"/>
      <c r="M231" s="180"/>
      <c r="N231" s="181"/>
      <c r="O231" s="181"/>
      <c r="P231" s="182">
        <f>P232</f>
        <v>0</v>
      </c>
      <c r="Q231" s="181"/>
      <c r="R231" s="182">
        <f>R232</f>
        <v>0</v>
      </c>
      <c r="S231" s="181"/>
      <c r="T231" s="183">
        <f>T232</f>
        <v>0</v>
      </c>
      <c r="AR231" s="184" t="s">
        <v>81</v>
      </c>
      <c r="AT231" s="185" t="s">
        <v>72</v>
      </c>
      <c r="AU231" s="185" t="s">
        <v>81</v>
      </c>
      <c r="AY231" s="184" t="s">
        <v>172</v>
      </c>
      <c r="BK231" s="186">
        <f>BK232</f>
        <v>0</v>
      </c>
    </row>
    <row r="232" spans="1:65" s="2" customFormat="1" ht="24" customHeight="1">
      <c r="A232" s="35"/>
      <c r="B232" s="36"/>
      <c r="C232" s="189" t="s">
        <v>449</v>
      </c>
      <c r="D232" s="189" t="s">
        <v>174</v>
      </c>
      <c r="E232" s="190" t="s">
        <v>925</v>
      </c>
      <c r="F232" s="191" t="s">
        <v>926</v>
      </c>
      <c r="G232" s="192" t="s">
        <v>419</v>
      </c>
      <c r="H232" s="193">
        <v>0.81299999999999994</v>
      </c>
      <c r="I232" s="194"/>
      <c r="J232" s="195">
        <f>ROUND(I232*H232,2)</f>
        <v>0</v>
      </c>
      <c r="K232" s="191" t="s">
        <v>177</v>
      </c>
      <c r="L232" s="40"/>
      <c r="M232" s="248" t="s">
        <v>21</v>
      </c>
      <c r="N232" s="249" t="s">
        <v>44</v>
      </c>
      <c r="O232" s="250"/>
      <c r="P232" s="251">
        <f>O232*H232</f>
        <v>0</v>
      </c>
      <c r="Q232" s="251">
        <v>0</v>
      </c>
      <c r="R232" s="251">
        <f>Q232*H232</f>
        <v>0</v>
      </c>
      <c r="S232" s="251">
        <v>0</v>
      </c>
      <c r="T232" s="252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178</v>
      </c>
      <c r="AT232" s="200" t="s">
        <v>174</v>
      </c>
      <c r="AU232" s="200" t="s">
        <v>83</v>
      </c>
      <c r="AY232" s="18" t="s">
        <v>172</v>
      </c>
      <c r="BE232" s="201">
        <f>IF(N232="základní",J232,0)</f>
        <v>0</v>
      </c>
      <c r="BF232" s="201">
        <f>IF(N232="snížená",J232,0)</f>
        <v>0</v>
      </c>
      <c r="BG232" s="201">
        <f>IF(N232="zákl. přenesená",J232,0)</f>
        <v>0</v>
      </c>
      <c r="BH232" s="201">
        <f>IF(N232="sníž. přenesená",J232,0)</f>
        <v>0</v>
      </c>
      <c r="BI232" s="201">
        <f>IF(N232="nulová",J232,0)</f>
        <v>0</v>
      </c>
      <c r="BJ232" s="18" t="s">
        <v>81</v>
      </c>
      <c r="BK232" s="201">
        <f>ROUND(I232*H232,2)</f>
        <v>0</v>
      </c>
      <c r="BL232" s="18" t="s">
        <v>178</v>
      </c>
      <c r="BM232" s="200" t="s">
        <v>927</v>
      </c>
    </row>
    <row r="233" spans="1:65" s="2" customFormat="1" ht="6.95" customHeight="1">
      <c r="A233" s="35"/>
      <c r="B233" s="48"/>
      <c r="C233" s="49"/>
      <c r="D233" s="49"/>
      <c r="E233" s="49"/>
      <c r="F233" s="49"/>
      <c r="G233" s="49"/>
      <c r="H233" s="49"/>
      <c r="I233" s="138"/>
      <c r="J233" s="49"/>
      <c r="K233" s="49"/>
      <c r="L233" s="40"/>
      <c r="M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</row>
  </sheetData>
  <sheetProtection algorithmName="SHA-512" hashValue="fi/AtQffE5fZwDGBlTyuhUDWbcfy+VpWRHRQyplO8KECjL0NVpHZ0M246r+JaP9QtqRqmg+O9wZNDct0+d/Mnw==" saltValue="QZKZxKxkBlTJ+xv14gik0yIB/7FEbroy9RdmBOAn7pU78QS/95P82b4LZni2o3nGRFohU8GRIjAmsZi2ChJ70w==" spinCount="100000" sheet="1" objects="1" scenarios="1" formatColumns="0" formatRows="0" autoFilter="0"/>
  <autoFilter ref="C83:K232" xr:uid="{00000000-0009-0000-0000-000005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320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2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98</v>
      </c>
      <c r="AZ2" s="103" t="s">
        <v>117</v>
      </c>
      <c r="BA2" s="103" t="s">
        <v>117</v>
      </c>
      <c r="BB2" s="103" t="s">
        <v>115</v>
      </c>
      <c r="BC2" s="103" t="s">
        <v>1126</v>
      </c>
      <c r="BD2" s="103" t="s">
        <v>83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1"/>
      <c r="AT3" s="18" t="s">
        <v>83</v>
      </c>
      <c r="AZ3" s="103" t="s">
        <v>120</v>
      </c>
      <c r="BA3" s="103" t="s">
        <v>120</v>
      </c>
      <c r="BB3" s="103" t="s">
        <v>115</v>
      </c>
      <c r="BC3" s="103" t="s">
        <v>1127</v>
      </c>
      <c r="BD3" s="103" t="s">
        <v>83</v>
      </c>
    </row>
    <row r="4" spans="1:56" s="1" customFormat="1" ht="24.95" customHeight="1">
      <c r="B4" s="21"/>
      <c r="D4" s="107" t="s">
        <v>119</v>
      </c>
      <c r="I4" s="102"/>
      <c r="L4" s="21"/>
      <c r="M4" s="108" t="s">
        <v>10</v>
      </c>
      <c r="AT4" s="18" t="s">
        <v>4</v>
      </c>
      <c r="AZ4" s="103" t="s">
        <v>124</v>
      </c>
      <c r="BA4" s="103" t="s">
        <v>124</v>
      </c>
      <c r="BB4" s="103" t="s">
        <v>125</v>
      </c>
      <c r="BC4" s="103" t="s">
        <v>1128</v>
      </c>
      <c r="BD4" s="103" t="s">
        <v>83</v>
      </c>
    </row>
    <row r="5" spans="1:56" s="1" customFormat="1" ht="6.95" customHeight="1">
      <c r="B5" s="21"/>
      <c r="I5" s="102"/>
      <c r="L5" s="21"/>
      <c r="AZ5" s="103" t="s">
        <v>131</v>
      </c>
      <c r="BA5" s="103" t="s">
        <v>131</v>
      </c>
      <c r="BB5" s="103" t="s">
        <v>115</v>
      </c>
      <c r="BC5" s="103" t="s">
        <v>1129</v>
      </c>
      <c r="BD5" s="103" t="s">
        <v>83</v>
      </c>
    </row>
    <row r="6" spans="1:56" s="1" customFormat="1" ht="12" customHeight="1">
      <c r="B6" s="21"/>
      <c r="D6" s="109" t="s">
        <v>16</v>
      </c>
      <c r="I6" s="102"/>
      <c r="L6" s="21"/>
      <c r="AZ6" s="103" t="s">
        <v>134</v>
      </c>
      <c r="BA6" s="103" t="s">
        <v>135</v>
      </c>
      <c r="BB6" s="103" t="s">
        <v>115</v>
      </c>
      <c r="BC6" s="103" t="s">
        <v>1130</v>
      </c>
      <c r="BD6" s="103" t="s">
        <v>83</v>
      </c>
    </row>
    <row r="7" spans="1:56" s="1" customFormat="1" ht="16.5" customHeight="1">
      <c r="B7" s="21"/>
      <c r="E7" s="377" t="str">
        <f>'Rekapitulace stavby'!K6</f>
        <v>Zásobování obce Oleško pitnou vodou</v>
      </c>
      <c r="F7" s="378"/>
      <c r="G7" s="378"/>
      <c r="H7" s="378"/>
      <c r="I7" s="102"/>
      <c r="L7" s="21"/>
      <c r="AZ7" s="103" t="s">
        <v>137</v>
      </c>
      <c r="BA7" s="103" t="s">
        <v>137</v>
      </c>
      <c r="BB7" s="103" t="s">
        <v>115</v>
      </c>
      <c r="BC7" s="103" t="s">
        <v>1131</v>
      </c>
      <c r="BD7" s="103" t="s">
        <v>83</v>
      </c>
    </row>
    <row r="8" spans="1:56" s="2" customFormat="1" ht="12" customHeight="1">
      <c r="A8" s="35"/>
      <c r="B8" s="40"/>
      <c r="C8" s="35"/>
      <c r="D8" s="109" t="s">
        <v>130</v>
      </c>
      <c r="E8" s="35"/>
      <c r="F8" s="35"/>
      <c r="G8" s="35"/>
      <c r="H8" s="35"/>
      <c r="I8" s="110"/>
      <c r="J8" s="35"/>
      <c r="K8" s="35"/>
      <c r="L8" s="11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3" t="s">
        <v>139</v>
      </c>
      <c r="BA8" s="103" t="s">
        <v>140</v>
      </c>
      <c r="BB8" s="103" t="s">
        <v>115</v>
      </c>
      <c r="BC8" s="103" t="s">
        <v>1132</v>
      </c>
      <c r="BD8" s="103" t="s">
        <v>83</v>
      </c>
    </row>
    <row r="9" spans="1:56" s="2" customFormat="1" ht="16.5" customHeight="1">
      <c r="A9" s="35"/>
      <c r="B9" s="40"/>
      <c r="C9" s="35"/>
      <c r="D9" s="35"/>
      <c r="E9" s="379" t="s">
        <v>1133</v>
      </c>
      <c r="F9" s="380"/>
      <c r="G9" s="380"/>
      <c r="H9" s="380"/>
      <c r="I9" s="110"/>
      <c r="J9" s="35"/>
      <c r="K9" s="35"/>
      <c r="L9" s="11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110"/>
      <c r="J10" s="35"/>
      <c r="K10" s="35"/>
      <c r="L10" s="11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09" t="s">
        <v>18</v>
      </c>
      <c r="E11" s="35"/>
      <c r="F11" s="112" t="s">
        <v>19</v>
      </c>
      <c r="G11" s="35"/>
      <c r="H11" s="35"/>
      <c r="I11" s="113" t="s">
        <v>20</v>
      </c>
      <c r="J11" s="112" t="s">
        <v>21</v>
      </c>
      <c r="K11" s="35"/>
      <c r="L11" s="11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09" t="s">
        <v>22</v>
      </c>
      <c r="E12" s="35"/>
      <c r="F12" s="112" t="s">
        <v>23</v>
      </c>
      <c r="G12" s="35"/>
      <c r="H12" s="35"/>
      <c r="I12" s="113" t="s">
        <v>24</v>
      </c>
      <c r="J12" s="114" t="str">
        <f>'Rekapitulace stavby'!AN8</f>
        <v>16. 10. 2019</v>
      </c>
      <c r="K12" s="35"/>
      <c r="L12" s="11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10"/>
      <c r="J13" s="35"/>
      <c r="K13" s="35"/>
      <c r="L13" s="11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09" t="s">
        <v>26</v>
      </c>
      <c r="E14" s="35"/>
      <c r="F14" s="35"/>
      <c r="G14" s="35"/>
      <c r="H14" s="35"/>
      <c r="I14" s="113" t="s">
        <v>27</v>
      </c>
      <c r="J14" s="112" t="s">
        <v>21</v>
      </c>
      <c r="K14" s="35"/>
      <c r="L14" s="11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2" t="s">
        <v>28</v>
      </c>
      <c r="F15" s="35"/>
      <c r="G15" s="35"/>
      <c r="H15" s="35"/>
      <c r="I15" s="113" t="s">
        <v>29</v>
      </c>
      <c r="J15" s="112" t="s">
        <v>21</v>
      </c>
      <c r="K15" s="35"/>
      <c r="L15" s="11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10"/>
      <c r="J16" s="35"/>
      <c r="K16" s="35"/>
      <c r="L16" s="11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9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11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81" t="str">
        <f>'Rekapitulace stavby'!E14</f>
        <v>Vyplň údaj</v>
      </c>
      <c r="F18" s="382"/>
      <c r="G18" s="382"/>
      <c r="H18" s="382"/>
      <c r="I18" s="113" t="s">
        <v>29</v>
      </c>
      <c r="J18" s="31" t="str">
        <f>'Rekapitulace stavby'!AN14</f>
        <v>Vyplň údaj</v>
      </c>
      <c r="K18" s="35"/>
      <c r="L18" s="11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10"/>
      <c r="J19" s="35"/>
      <c r="K19" s="35"/>
      <c r="L19" s="11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9" t="s">
        <v>32</v>
      </c>
      <c r="E20" s="35"/>
      <c r="F20" s="35"/>
      <c r="G20" s="35"/>
      <c r="H20" s="35"/>
      <c r="I20" s="113" t="s">
        <v>27</v>
      </c>
      <c r="J20" s="112" t="s">
        <v>21</v>
      </c>
      <c r="K20" s="35"/>
      <c r="L20" s="11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2" t="s">
        <v>33</v>
      </c>
      <c r="F21" s="35"/>
      <c r="G21" s="35"/>
      <c r="H21" s="35"/>
      <c r="I21" s="113" t="s">
        <v>29</v>
      </c>
      <c r="J21" s="112" t="s">
        <v>21</v>
      </c>
      <c r="K21" s="35"/>
      <c r="L21" s="11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10"/>
      <c r="J22" s="35"/>
      <c r="K22" s="35"/>
      <c r="L22" s="11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9" t="s">
        <v>35</v>
      </c>
      <c r="E23" s="35"/>
      <c r="F23" s="35"/>
      <c r="G23" s="35"/>
      <c r="H23" s="35"/>
      <c r="I23" s="113" t="s">
        <v>27</v>
      </c>
      <c r="J23" s="112" t="str">
        <f>IF('Rekapitulace stavby'!AN19="","",'Rekapitulace stavby'!AN19)</f>
        <v/>
      </c>
      <c r="K23" s="35"/>
      <c r="L23" s="11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2" t="str">
        <f>IF('Rekapitulace stavby'!E20="","",'Rekapitulace stavby'!E20)</f>
        <v xml:space="preserve"> </v>
      </c>
      <c r="F24" s="35"/>
      <c r="G24" s="35"/>
      <c r="H24" s="35"/>
      <c r="I24" s="113" t="s">
        <v>29</v>
      </c>
      <c r="J24" s="112" t="str">
        <f>IF('Rekapitulace stavby'!AN20="","",'Rekapitulace stavby'!AN20)</f>
        <v/>
      </c>
      <c r="K24" s="35"/>
      <c r="L24" s="11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10"/>
      <c r="J25" s="35"/>
      <c r="K25" s="35"/>
      <c r="L25" s="111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9" t="s">
        <v>37</v>
      </c>
      <c r="E26" s="35"/>
      <c r="F26" s="35"/>
      <c r="G26" s="35"/>
      <c r="H26" s="35"/>
      <c r="I26" s="110"/>
      <c r="J26" s="35"/>
      <c r="K26" s="35"/>
      <c r="L26" s="11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63.75" customHeight="1">
      <c r="A27" s="115"/>
      <c r="B27" s="116"/>
      <c r="C27" s="115"/>
      <c r="D27" s="115"/>
      <c r="E27" s="383" t="s">
        <v>142</v>
      </c>
      <c r="F27" s="383"/>
      <c r="G27" s="383"/>
      <c r="H27" s="383"/>
      <c r="I27" s="117"/>
      <c r="J27" s="115"/>
      <c r="K27" s="115"/>
      <c r="L27" s="118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10"/>
      <c r="J28" s="35"/>
      <c r="K28" s="35"/>
      <c r="L28" s="11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20"/>
      <c r="J29" s="119"/>
      <c r="K29" s="119"/>
      <c r="L29" s="111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39</v>
      </c>
      <c r="E30" s="35"/>
      <c r="F30" s="35"/>
      <c r="G30" s="35"/>
      <c r="H30" s="35"/>
      <c r="I30" s="110"/>
      <c r="J30" s="122">
        <f>ROUND(J84, 2)</f>
        <v>0</v>
      </c>
      <c r="K30" s="35"/>
      <c r="L30" s="111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20"/>
      <c r="J31" s="119"/>
      <c r="K31" s="119"/>
      <c r="L31" s="11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41</v>
      </c>
      <c r="G32" s="35"/>
      <c r="H32" s="35"/>
      <c r="I32" s="124" t="s">
        <v>40</v>
      </c>
      <c r="J32" s="123" t="s">
        <v>42</v>
      </c>
      <c r="K32" s="35"/>
      <c r="L32" s="11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5" t="s">
        <v>43</v>
      </c>
      <c r="E33" s="109" t="s">
        <v>44</v>
      </c>
      <c r="F33" s="126">
        <f>ROUND((SUM(BE84:BE319)),  2)</f>
        <v>0</v>
      </c>
      <c r="G33" s="35"/>
      <c r="H33" s="35"/>
      <c r="I33" s="127">
        <v>0.21</v>
      </c>
      <c r="J33" s="126">
        <f>ROUND(((SUM(BE84:BE319))*I33),  2)</f>
        <v>0</v>
      </c>
      <c r="K33" s="35"/>
      <c r="L33" s="111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9" t="s">
        <v>45</v>
      </c>
      <c r="F34" s="126">
        <f>ROUND((SUM(BF84:BF319)),  2)</f>
        <v>0</v>
      </c>
      <c r="G34" s="35"/>
      <c r="H34" s="35"/>
      <c r="I34" s="127">
        <v>0.15</v>
      </c>
      <c r="J34" s="126">
        <f>ROUND(((SUM(BF84:BF319))*I34),  2)</f>
        <v>0</v>
      </c>
      <c r="K34" s="35"/>
      <c r="L34" s="11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9" t="s">
        <v>46</v>
      </c>
      <c r="F35" s="126">
        <f>ROUND((SUM(BG84:BG319)),  2)</f>
        <v>0</v>
      </c>
      <c r="G35" s="35"/>
      <c r="H35" s="35"/>
      <c r="I35" s="127">
        <v>0.21</v>
      </c>
      <c r="J35" s="126">
        <f>0</f>
        <v>0</v>
      </c>
      <c r="K35" s="35"/>
      <c r="L35" s="11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9" t="s">
        <v>47</v>
      </c>
      <c r="F36" s="126">
        <f>ROUND((SUM(BH84:BH319)),  2)</f>
        <v>0</v>
      </c>
      <c r="G36" s="35"/>
      <c r="H36" s="35"/>
      <c r="I36" s="127">
        <v>0.15</v>
      </c>
      <c r="J36" s="126">
        <f>0</f>
        <v>0</v>
      </c>
      <c r="K36" s="35"/>
      <c r="L36" s="11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48</v>
      </c>
      <c r="F37" s="126">
        <f>ROUND((SUM(BI84:BI319)),  2)</f>
        <v>0</v>
      </c>
      <c r="G37" s="35"/>
      <c r="H37" s="35"/>
      <c r="I37" s="127">
        <v>0</v>
      </c>
      <c r="J37" s="126">
        <f>0</f>
        <v>0</v>
      </c>
      <c r="K37" s="35"/>
      <c r="L37" s="11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10"/>
      <c r="J38" s="35"/>
      <c r="K38" s="35"/>
      <c r="L38" s="11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8"/>
      <c r="D39" s="129" t="s">
        <v>49</v>
      </c>
      <c r="E39" s="130"/>
      <c r="F39" s="130"/>
      <c r="G39" s="131" t="s">
        <v>50</v>
      </c>
      <c r="H39" s="132" t="s">
        <v>51</v>
      </c>
      <c r="I39" s="133"/>
      <c r="J39" s="134">
        <f>SUM(J30:J37)</f>
        <v>0</v>
      </c>
      <c r="K39" s="135"/>
      <c r="L39" s="111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6"/>
      <c r="C40" s="137"/>
      <c r="D40" s="137"/>
      <c r="E40" s="137"/>
      <c r="F40" s="137"/>
      <c r="G40" s="137"/>
      <c r="H40" s="137"/>
      <c r="I40" s="138"/>
      <c r="J40" s="137"/>
      <c r="K40" s="137"/>
      <c r="L40" s="111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9"/>
      <c r="C44" s="140"/>
      <c r="D44" s="140"/>
      <c r="E44" s="140"/>
      <c r="F44" s="140"/>
      <c r="G44" s="140"/>
      <c r="H44" s="140"/>
      <c r="I44" s="141"/>
      <c r="J44" s="140"/>
      <c r="K44" s="140"/>
      <c r="L44" s="111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143</v>
      </c>
      <c r="D45" s="37"/>
      <c r="E45" s="37"/>
      <c r="F45" s="37"/>
      <c r="G45" s="37"/>
      <c r="H45" s="37"/>
      <c r="I45" s="110"/>
      <c r="J45" s="37"/>
      <c r="K45" s="37"/>
      <c r="L45" s="111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110"/>
      <c r="J46" s="37"/>
      <c r="K46" s="37"/>
      <c r="L46" s="111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110"/>
      <c r="J47" s="37"/>
      <c r="K47" s="37"/>
      <c r="L47" s="111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75" t="str">
        <f>E7</f>
        <v>Zásobování obce Oleško pitnou vodou</v>
      </c>
      <c r="F48" s="376"/>
      <c r="G48" s="376"/>
      <c r="H48" s="376"/>
      <c r="I48" s="110"/>
      <c r="J48" s="37"/>
      <c r="K48" s="37"/>
      <c r="L48" s="11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130</v>
      </c>
      <c r="D49" s="37"/>
      <c r="E49" s="37"/>
      <c r="F49" s="37"/>
      <c r="G49" s="37"/>
      <c r="H49" s="37"/>
      <c r="I49" s="110"/>
      <c r="J49" s="37"/>
      <c r="K49" s="37"/>
      <c r="L49" s="111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53" t="str">
        <f>E9</f>
        <v>06 - IO 01 Vodovodní řad V6</v>
      </c>
      <c r="F50" s="374"/>
      <c r="G50" s="374"/>
      <c r="H50" s="374"/>
      <c r="I50" s="110"/>
      <c r="J50" s="37"/>
      <c r="K50" s="37"/>
      <c r="L50" s="111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110"/>
      <c r="J51" s="37"/>
      <c r="K51" s="37"/>
      <c r="L51" s="111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Oleško</v>
      </c>
      <c r="G52" s="37"/>
      <c r="H52" s="37"/>
      <c r="I52" s="113" t="s">
        <v>24</v>
      </c>
      <c r="J52" s="60" t="str">
        <f>IF(J12="","",J12)</f>
        <v>16. 10. 2019</v>
      </c>
      <c r="K52" s="37"/>
      <c r="L52" s="111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110"/>
      <c r="J53" s="37"/>
      <c r="K53" s="37"/>
      <c r="L53" s="111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7.95" customHeight="1">
      <c r="A54" s="35"/>
      <c r="B54" s="36"/>
      <c r="C54" s="30" t="s">
        <v>26</v>
      </c>
      <c r="D54" s="37"/>
      <c r="E54" s="37"/>
      <c r="F54" s="28" t="str">
        <f>E15</f>
        <v>Obec Oleško</v>
      </c>
      <c r="G54" s="37"/>
      <c r="H54" s="37"/>
      <c r="I54" s="113" t="s">
        <v>32</v>
      </c>
      <c r="J54" s="33" t="str">
        <f>E21</f>
        <v>SVIS UL, spol. s.r.o.</v>
      </c>
      <c r="K54" s="37"/>
      <c r="L54" s="11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113" t="s">
        <v>35</v>
      </c>
      <c r="J55" s="33" t="str">
        <f>E24</f>
        <v xml:space="preserve"> </v>
      </c>
      <c r="K55" s="37"/>
      <c r="L55" s="111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110"/>
      <c r="J56" s="37"/>
      <c r="K56" s="37"/>
      <c r="L56" s="111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42" t="s">
        <v>144</v>
      </c>
      <c r="D57" s="143"/>
      <c r="E57" s="143"/>
      <c r="F57" s="143"/>
      <c r="G57" s="143"/>
      <c r="H57" s="143"/>
      <c r="I57" s="144"/>
      <c r="J57" s="145" t="s">
        <v>145</v>
      </c>
      <c r="K57" s="143"/>
      <c r="L57" s="111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110"/>
      <c r="J58" s="37"/>
      <c r="K58" s="37"/>
      <c r="L58" s="111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6" t="s">
        <v>71</v>
      </c>
      <c r="D59" s="37"/>
      <c r="E59" s="37"/>
      <c r="F59" s="37"/>
      <c r="G59" s="37"/>
      <c r="H59" s="37"/>
      <c r="I59" s="110"/>
      <c r="J59" s="78">
        <f>J84</f>
        <v>0</v>
      </c>
      <c r="K59" s="37"/>
      <c r="L59" s="111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146</v>
      </c>
    </row>
    <row r="60" spans="1:47" s="9" customFormat="1" ht="24.95" customHeight="1">
      <c r="B60" s="147"/>
      <c r="C60" s="148"/>
      <c r="D60" s="149" t="s">
        <v>147</v>
      </c>
      <c r="E60" s="150"/>
      <c r="F60" s="150"/>
      <c r="G60" s="150"/>
      <c r="H60" s="150"/>
      <c r="I60" s="151"/>
      <c r="J60" s="152">
        <f>J85</f>
        <v>0</v>
      </c>
      <c r="K60" s="148"/>
      <c r="L60" s="153"/>
    </row>
    <row r="61" spans="1:47" s="10" customFormat="1" ht="19.899999999999999" customHeight="1">
      <c r="B61" s="154"/>
      <c r="C61" s="155"/>
      <c r="D61" s="156" t="s">
        <v>148</v>
      </c>
      <c r="E61" s="157"/>
      <c r="F61" s="157"/>
      <c r="G61" s="157"/>
      <c r="H61" s="157"/>
      <c r="I61" s="158"/>
      <c r="J61" s="159">
        <f>J86</f>
        <v>0</v>
      </c>
      <c r="K61" s="155"/>
      <c r="L61" s="160"/>
    </row>
    <row r="62" spans="1:47" s="10" customFormat="1" ht="19.899999999999999" customHeight="1">
      <c r="B62" s="154"/>
      <c r="C62" s="155"/>
      <c r="D62" s="156" t="s">
        <v>151</v>
      </c>
      <c r="E62" s="157"/>
      <c r="F62" s="157"/>
      <c r="G62" s="157"/>
      <c r="H62" s="157"/>
      <c r="I62" s="158"/>
      <c r="J62" s="159">
        <f>J195</f>
        <v>0</v>
      </c>
      <c r="K62" s="155"/>
      <c r="L62" s="160"/>
    </row>
    <row r="63" spans="1:47" s="10" customFormat="1" ht="19.899999999999999" customHeight="1">
      <c r="B63" s="154"/>
      <c r="C63" s="155"/>
      <c r="D63" s="156" t="s">
        <v>152</v>
      </c>
      <c r="E63" s="157"/>
      <c r="F63" s="157"/>
      <c r="G63" s="157"/>
      <c r="H63" s="157"/>
      <c r="I63" s="158"/>
      <c r="J63" s="159">
        <f>J209</f>
        <v>0</v>
      </c>
      <c r="K63" s="155"/>
      <c r="L63" s="160"/>
    </row>
    <row r="64" spans="1:47" s="10" customFormat="1" ht="19.899999999999999" customHeight="1">
      <c r="B64" s="154"/>
      <c r="C64" s="155"/>
      <c r="D64" s="156" t="s">
        <v>154</v>
      </c>
      <c r="E64" s="157"/>
      <c r="F64" s="157"/>
      <c r="G64" s="157"/>
      <c r="H64" s="157"/>
      <c r="I64" s="158"/>
      <c r="J64" s="159">
        <f>J318</f>
        <v>0</v>
      </c>
      <c r="K64" s="155"/>
      <c r="L64" s="160"/>
    </row>
    <row r="65" spans="1:31" s="2" customFormat="1" ht="21.75" customHeight="1">
      <c r="A65" s="35"/>
      <c r="B65" s="36"/>
      <c r="C65" s="37"/>
      <c r="D65" s="37"/>
      <c r="E65" s="37"/>
      <c r="F65" s="37"/>
      <c r="G65" s="37"/>
      <c r="H65" s="37"/>
      <c r="I65" s="110"/>
      <c r="J65" s="37"/>
      <c r="K65" s="37"/>
      <c r="L65" s="111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8"/>
      <c r="C66" s="49"/>
      <c r="D66" s="49"/>
      <c r="E66" s="49"/>
      <c r="F66" s="49"/>
      <c r="G66" s="49"/>
      <c r="H66" s="49"/>
      <c r="I66" s="138"/>
      <c r="J66" s="49"/>
      <c r="K66" s="49"/>
      <c r="L66" s="111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50"/>
      <c r="C70" s="51"/>
      <c r="D70" s="51"/>
      <c r="E70" s="51"/>
      <c r="F70" s="51"/>
      <c r="G70" s="51"/>
      <c r="H70" s="51"/>
      <c r="I70" s="141"/>
      <c r="J70" s="51"/>
      <c r="K70" s="51"/>
      <c r="L70" s="111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157</v>
      </c>
      <c r="D71" s="37"/>
      <c r="E71" s="37"/>
      <c r="F71" s="37"/>
      <c r="G71" s="37"/>
      <c r="H71" s="37"/>
      <c r="I71" s="110"/>
      <c r="J71" s="37"/>
      <c r="K71" s="37"/>
      <c r="L71" s="111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110"/>
      <c r="J72" s="37"/>
      <c r="K72" s="37"/>
      <c r="L72" s="111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16</v>
      </c>
      <c r="D73" s="37"/>
      <c r="E73" s="37"/>
      <c r="F73" s="37"/>
      <c r="G73" s="37"/>
      <c r="H73" s="37"/>
      <c r="I73" s="110"/>
      <c r="J73" s="37"/>
      <c r="K73" s="37"/>
      <c r="L73" s="111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>
      <c r="A74" s="35"/>
      <c r="B74" s="36"/>
      <c r="C74" s="37"/>
      <c r="D74" s="37"/>
      <c r="E74" s="375" t="str">
        <f>E7</f>
        <v>Zásobování obce Oleško pitnou vodou</v>
      </c>
      <c r="F74" s="376"/>
      <c r="G74" s="376"/>
      <c r="H74" s="376"/>
      <c r="I74" s="110"/>
      <c r="J74" s="37"/>
      <c r="K74" s="37"/>
      <c r="L74" s="111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130</v>
      </c>
      <c r="D75" s="37"/>
      <c r="E75" s="37"/>
      <c r="F75" s="37"/>
      <c r="G75" s="37"/>
      <c r="H75" s="37"/>
      <c r="I75" s="110"/>
      <c r="J75" s="37"/>
      <c r="K75" s="37"/>
      <c r="L75" s="111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53" t="str">
        <f>E9</f>
        <v>06 - IO 01 Vodovodní řad V6</v>
      </c>
      <c r="F76" s="374"/>
      <c r="G76" s="374"/>
      <c r="H76" s="374"/>
      <c r="I76" s="110"/>
      <c r="J76" s="37"/>
      <c r="K76" s="37"/>
      <c r="L76" s="11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110"/>
      <c r="J77" s="37"/>
      <c r="K77" s="37"/>
      <c r="L77" s="11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22</v>
      </c>
      <c r="D78" s="37"/>
      <c r="E78" s="37"/>
      <c r="F78" s="28" t="str">
        <f>F12</f>
        <v>Oleško</v>
      </c>
      <c r="G78" s="37"/>
      <c r="H78" s="37"/>
      <c r="I78" s="113" t="s">
        <v>24</v>
      </c>
      <c r="J78" s="60" t="str">
        <f>IF(J12="","",J12)</f>
        <v>16. 10. 2019</v>
      </c>
      <c r="K78" s="37"/>
      <c r="L78" s="111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110"/>
      <c r="J79" s="37"/>
      <c r="K79" s="37"/>
      <c r="L79" s="111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27.95" customHeight="1">
      <c r="A80" s="35"/>
      <c r="B80" s="36"/>
      <c r="C80" s="30" t="s">
        <v>26</v>
      </c>
      <c r="D80" s="37"/>
      <c r="E80" s="37"/>
      <c r="F80" s="28" t="str">
        <f>E15</f>
        <v>Obec Oleško</v>
      </c>
      <c r="G80" s="37"/>
      <c r="H80" s="37"/>
      <c r="I80" s="113" t="s">
        <v>32</v>
      </c>
      <c r="J80" s="33" t="str">
        <f>E21</f>
        <v>SVIS UL, spol. s.r.o.</v>
      </c>
      <c r="K80" s="37"/>
      <c r="L80" s="111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30</v>
      </c>
      <c r="D81" s="37"/>
      <c r="E81" s="37"/>
      <c r="F81" s="28" t="str">
        <f>IF(E18="","",E18)</f>
        <v>Vyplň údaj</v>
      </c>
      <c r="G81" s="37"/>
      <c r="H81" s="37"/>
      <c r="I81" s="113" t="s">
        <v>35</v>
      </c>
      <c r="J81" s="33" t="str">
        <f>E24</f>
        <v xml:space="preserve"> </v>
      </c>
      <c r="K81" s="37"/>
      <c r="L81" s="11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7"/>
      <c r="D82" s="37"/>
      <c r="E82" s="37"/>
      <c r="F82" s="37"/>
      <c r="G82" s="37"/>
      <c r="H82" s="37"/>
      <c r="I82" s="110"/>
      <c r="J82" s="37"/>
      <c r="K82" s="37"/>
      <c r="L82" s="11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61"/>
      <c r="B83" s="162"/>
      <c r="C83" s="163" t="s">
        <v>158</v>
      </c>
      <c r="D83" s="164" t="s">
        <v>58</v>
      </c>
      <c r="E83" s="164" t="s">
        <v>54</v>
      </c>
      <c r="F83" s="164" t="s">
        <v>55</v>
      </c>
      <c r="G83" s="164" t="s">
        <v>159</v>
      </c>
      <c r="H83" s="164" t="s">
        <v>160</v>
      </c>
      <c r="I83" s="165" t="s">
        <v>161</v>
      </c>
      <c r="J83" s="164" t="s">
        <v>145</v>
      </c>
      <c r="K83" s="166" t="s">
        <v>162</v>
      </c>
      <c r="L83" s="167"/>
      <c r="M83" s="69" t="s">
        <v>21</v>
      </c>
      <c r="N83" s="70" t="s">
        <v>43</v>
      </c>
      <c r="O83" s="70" t="s">
        <v>163</v>
      </c>
      <c r="P83" s="70" t="s">
        <v>164</v>
      </c>
      <c r="Q83" s="70" t="s">
        <v>165</v>
      </c>
      <c r="R83" s="70" t="s">
        <v>166</v>
      </c>
      <c r="S83" s="70" t="s">
        <v>167</v>
      </c>
      <c r="T83" s="71" t="s">
        <v>168</v>
      </c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</row>
    <row r="84" spans="1:65" s="2" customFormat="1" ht="22.9" customHeight="1">
      <c r="A84" s="35"/>
      <c r="B84" s="36"/>
      <c r="C84" s="76" t="s">
        <v>169</v>
      </c>
      <c r="D84" s="37"/>
      <c r="E84" s="37"/>
      <c r="F84" s="37"/>
      <c r="G84" s="37"/>
      <c r="H84" s="37"/>
      <c r="I84" s="110"/>
      <c r="J84" s="168">
        <f>BK84</f>
        <v>0</v>
      </c>
      <c r="K84" s="37"/>
      <c r="L84" s="40"/>
      <c r="M84" s="72"/>
      <c r="N84" s="169"/>
      <c r="O84" s="73"/>
      <c r="P84" s="170">
        <f>P85</f>
        <v>0</v>
      </c>
      <c r="Q84" s="73"/>
      <c r="R84" s="170">
        <f>R85</f>
        <v>3.0345052900000002</v>
      </c>
      <c r="S84" s="73"/>
      <c r="T84" s="171">
        <f>T85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72</v>
      </c>
      <c r="AU84" s="18" t="s">
        <v>146</v>
      </c>
      <c r="BK84" s="172">
        <f>BK85</f>
        <v>0</v>
      </c>
    </row>
    <row r="85" spans="1:65" s="12" customFormat="1" ht="25.9" customHeight="1">
      <c r="B85" s="173"/>
      <c r="C85" s="174"/>
      <c r="D85" s="175" t="s">
        <v>72</v>
      </c>
      <c r="E85" s="176" t="s">
        <v>170</v>
      </c>
      <c r="F85" s="176" t="s">
        <v>171</v>
      </c>
      <c r="G85" s="174"/>
      <c r="H85" s="174"/>
      <c r="I85" s="177"/>
      <c r="J85" s="178">
        <f>BK85</f>
        <v>0</v>
      </c>
      <c r="K85" s="174"/>
      <c r="L85" s="179"/>
      <c r="M85" s="180"/>
      <c r="N85" s="181"/>
      <c r="O85" s="181"/>
      <c r="P85" s="182">
        <f>P86+P195+P209+P318</f>
        <v>0</v>
      </c>
      <c r="Q85" s="181"/>
      <c r="R85" s="182">
        <f>R86+R195+R209+R318</f>
        <v>3.0345052900000002</v>
      </c>
      <c r="S85" s="181"/>
      <c r="T85" s="183">
        <f>T86+T195+T209+T318</f>
        <v>0</v>
      </c>
      <c r="AR85" s="184" t="s">
        <v>81</v>
      </c>
      <c r="AT85" s="185" t="s">
        <v>72</v>
      </c>
      <c r="AU85" s="185" t="s">
        <v>73</v>
      </c>
      <c r="AY85" s="184" t="s">
        <v>172</v>
      </c>
      <c r="BK85" s="186">
        <f>BK86+BK195+BK209+BK318</f>
        <v>0</v>
      </c>
    </row>
    <row r="86" spans="1:65" s="12" customFormat="1" ht="22.9" customHeight="1">
      <c r="B86" s="173"/>
      <c r="C86" s="174"/>
      <c r="D86" s="175" t="s">
        <v>72</v>
      </c>
      <c r="E86" s="187" t="s">
        <v>81</v>
      </c>
      <c r="F86" s="187" t="s">
        <v>173</v>
      </c>
      <c r="G86" s="174"/>
      <c r="H86" s="174"/>
      <c r="I86" s="177"/>
      <c r="J86" s="188">
        <f>BK86</f>
        <v>0</v>
      </c>
      <c r="K86" s="174"/>
      <c r="L86" s="179"/>
      <c r="M86" s="180"/>
      <c r="N86" s="181"/>
      <c r="O86" s="181"/>
      <c r="P86" s="182">
        <f>SUM(P87:P194)</f>
        <v>0</v>
      </c>
      <c r="Q86" s="181"/>
      <c r="R86" s="182">
        <f>SUM(R87:R194)</f>
        <v>0.34657280000000001</v>
      </c>
      <c r="S86" s="181"/>
      <c r="T86" s="183">
        <f>SUM(T87:T194)</f>
        <v>0</v>
      </c>
      <c r="AR86" s="184" t="s">
        <v>81</v>
      </c>
      <c r="AT86" s="185" t="s">
        <v>72</v>
      </c>
      <c r="AU86" s="185" t="s">
        <v>81</v>
      </c>
      <c r="AY86" s="184" t="s">
        <v>172</v>
      </c>
      <c r="BK86" s="186">
        <f>SUM(BK87:BK194)</f>
        <v>0</v>
      </c>
    </row>
    <row r="87" spans="1:65" s="2" customFormat="1" ht="16.5" customHeight="1">
      <c r="A87" s="35"/>
      <c r="B87" s="36"/>
      <c r="C87" s="189" t="s">
        <v>81</v>
      </c>
      <c r="D87" s="189" t="s">
        <v>174</v>
      </c>
      <c r="E87" s="190" t="s">
        <v>187</v>
      </c>
      <c r="F87" s="191" t="s">
        <v>188</v>
      </c>
      <c r="G87" s="192" t="s">
        <v>189</v>
      </c>
      <c r="H87" s="193">
        <v>20</v>
      </c>
      <c r="I87" s="194"/>
      <c r="J87" s="195">
        <f>ROUND(I87*H87,2)</f>
        <v>0</v>
      </c>
      <c r="K87" s="191" t="s">
        <v>177</v>
      </c>
      <c r="L87" s="40"/>
      <c r="M87" s="196" t="s">
        <v>21</v>
      </c>
      <c r="N87" s="197" t="s">
        <v>44</v>
      </c>
      <c r="O87" s="65"/>
      <c r="P87" s="198">
        <f>O87*H87</f>
        <v>0</v>
      </c>
      <c r="Q87" s="198">
        <v>0</v>
      </c>
      <c r="R87" s="198">
        <f>Q87*H87</f>
        <v>0</v>
      </c>
      <c r="S87" s="198">
        <v>0</v>
      </c>
      <c r="T87" s="199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200" t="s">
        <v>178</v>
      </c>
      <c r="AT87" s="200" t="s">
        <v>174</v>
      </c>
      <c r="AU87" s="200" t="s">
        <v>83</v>
      </c>
      <c r="AY87" s="18" t="s">
        <v>172</v>
      </c>
      <c r="BE87" s="201">
        <f>IF(N87="základní",J87,0)</f>
        <v>0</v>
      </c>
      <c r="BF87" s="201">
        <f>IF(N87="snížená",J87,0)</f>
        <v>0</v>
      </c>
      <c r="BG87" s="201">
        <f>IF(N87="zákl. přenesená",J87,0)</f>
        <v>0</v>
      </c>
      <c r="BH87" s="201">
        <f>IF(N87="sníž. přenesená",J87,0)</f>
        <v>0</v>
      </c>
      <c r="BI87" s="201">
        <f>IF(N87="nulová",J87,0)</f>
        <v>0</v>
      </c>
      <c r="BJ87" s="18" t="s">
        <v>81</v>
      </c>
      <c r="BK87" s="201">
        <f>ROUND(I87*H87,2)</f>
        <v>0</v>
      </c>
      <c r="BL87" s="18" t="s">
        <v>178</v>
      </c>
      <c r="BM87" s="200" t="s">
        <v>190</v>
      </c>
    </row>
    <row r="88" spans="1:65" s="13" customFormat="1">
      <c r="B88" s="202"/>
      <c r="C88" s="203"/>
      <c r="D88" s="204" t="s">
        <v>180</v>
      </c>
      <c r="E88" s="205" t="s">
        <v>21</v>
      </c>
      <c r="F88" s="206" t="s">
        <v>946</v>
      </c>
      <c r="G88" s="203"/>
      <c r="H88" s="207">
        <v>20</v>
      </c>
      <c r="I88" s="208"/>
      <c r="J88" s="203"/>
      <c r="K88" s="203"/>
      <c r="L88" s="209"/>
      <c r="M88" s="210"/>
      <c r="N88" s="211"/>
      <c r="O88" s="211"/>
      <c r="P88" s="211"/>
      <c r="Q88" s="211"/>
      <c r="R88" s="211"/>
      <c r="S88" s="211"/>
      <c r="T88" s="212"/>
      <c r="AT88" s="213" t="s">
        <v>180</v>
      </c>
      <c r="AU88" s="213" t="s">
        <v>83</v>
      </c>
      <c r="AV88" s="13" t="s">
        <v>83</v>
      </c>
      <c r="AW88" s="13" t="s">
        <v>34</v>
      </c>
      <c r="AX88" s="13" t="s">
        <v>73</v>
      </c>
      <c r="AY88" s="213" t="s">
        <v>172</v>
      </c>
    </row>
    <row r="89" spans="1:65" s="14" customFormat="1">
      <c r="B89" s="214"/>
      <c r="C89" s="215"/>
      <c r="D89" s="204" t="s">
        <v>180</v>
      </c>
      <c r="E89" s="216" t="s">
        <v>21</v>
      </c>
      <c r="F89" s="217" t="s">
        <v>182</v>
      </c>
      <c r="G89" s="215"/>
      <c r="H89" s="218">
        <v>20</v>
      </c>
      <c r="I89" s="219"/>
      <c r="J89" s="215"/>
      <c r="K89" s="215"/>
      <c r="L89" s="220"/>
      <c r="M89" s="221"/>
      <c r="N89" s="222"/>
      <c r="O89" s="222"/>
      <c r="P89" s="222"/>
      <c r="Q89" s="222"/>
      <c r="R89" s="222"/>
      <c r="S89" s="222"/>
      <c r="T89" s="223"/>
      <c r="AT89" s="224" t="s">
        <v>180</v>
      </c>
      <c r="AU89" s="224" t="s">
        <v>83</v>
      </c>
      <c r="AV89" s="14" t="s">
        <v>178</v>
      </c>
      <c r="AW89" s="14" t="s">
        <v>34</v>
      </c>
      <c r="AX89" s="14" t="s">
        <v>81</v>
      </c>
      <c r="AY89" s="224" t="s">
        <v>172</v>
      </c>
    </row>
    <row r="90" spans="1:65" s="2" customFormat="1" ht="24" customHeight="1">
      <c r="A90" s="35"/>
      <c r="B90" s="36"/>
      <c r="C90" s="189" t="s">
        <v>83</v>
      </c>
      <c r="D90" s="189" t="s">
        <v>174</v>
      </c>
      <c r="E90" s="190" t="s">
        <v>192</v>
      </c>
      <c r="F90" s="191" t="s">
        <v>193</v>
      </c>
      <c r="G90" s="192" t="s">
        <v>194</v>
      </c>
      <c r="H90" s="193">
        <v>20</v>
      </c>
      <c r="I90" s="194"/>
      <c r="J90" s="195">
        <f>ROUND(I90*H90,2)</f>
        <v>0</v>
      </c>
      <c r="K90" s="191" t="s">
        <v>177</v>
      </c>
      <c r="L90" s="40"/>
      <c r="M90" s="196" t="s">
        <v>21</v>
      </c>
      <c r="N90" s="197" t="s">
        <v>44</v>
      </c>
      <c r="O90" s="65"/>
      <c r="P90" s="198">
        <f>O90*H90</f>
        <v>0</v>
      </c>
      <c r="Q90" s="198">
        <v>0</v>
      </c>
      <c r="R90" s="198">
        <f>Q90*H90</f>
        <v>0</v>
      </c>
      <c r="S90" s="198">
        <v>0</v>
      </c>
      <c r="T90" s="19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200" t="s">
        <v>178</v>
      </c>
      <c r="AT90" s="200" t="s">
        <v>174</v>
      </c>
      <c r="AU90" s="200" t="s">
        <v>83</v>
      </c>
      <c r="AY90" s="18" t="s">
        <v>172</v>
      </c>
      <c r="BE90" s="201">
        <f>IF(N90="základní",J90,0)</f>
        <v>0</v>
      </c>
      <c r="BF90" s="201">
        <f>IF(N90="snížená",J90,0)</f>
        <v>0</v>
      </c>
      <c r="BG90" s="201">
        <f>IF(N90="zákl. přenesená",J90,0)</f>
        <v>0</v>
      </c>
      <c r="BH90" s="201">
        <f>IF(N90="sníž. přenesená",J90,0)</f>
        <v>0</v>
      </c>
      <c r="BI90" s="201">
        <f>IF(N90="nulová",J90,0)</f>
        <v>0</v>
      </c>
      <c r="BJ90" s="18" t="s">
        <v>81</v>
      </c>
      <c r="BK90" s="201">
        <f>ROUND(I90*H90,2)</f>
        <v>0</v>
      </c>
      <c r="BL90" s="18" t="s">
        <v>178</v>
      </c>
      <c r="BM90" s="200" t="s">
        <v>195</v>
      </c>
    </row>
    <row r="91" spans="1:65" s="2" customFormat="1" ht="48" customHeight="1">
      <c r="A91" s="35"/>
      <c r="B91" s="36"/>
      <c r="C91" s="189" t="s">
        <v>186</v>
      </c>
      <c r="D91" s="189" t="s">
        <v>174</v>
      </c>
      <c r="E91" s="190" t="s">
        <v>210</v>
      </c>
      <c r="F91" s="191" t="s">
        <v>211</v>
      </c>
      <c r="G91" s="192" t="s">
        <v>199</v>
      </c>
      <c r="H91" s="193">
        <v>2</v>
      </c>
      <c r="I91" s="194"/>
      <c r="J91" s="195">
        <f>ROUND(I91*H91,2)</f>
        <v>0</v>
      </c>
      <c r="K91" s="191" t="s">
        <v>177</v>
      </c>
      <c r="L91" s="40"/>
      <c r="M91" s="196" t="s">
        <v>21</v>
      </c>
      <c r="N91" s="197" t="s">
        <v>44</v>
      </c>
      <c r="O91" s="65"/>
      <c r="P91" s="198">
        <f>O91*H91</f>
        <v>0</v>
      </c>
      <c r="Q91" s="198">
        <v>3.6900000000000002E-2</v>
      </c>
      <c r="R91" s="198">
        <f>Q91*H91</f>
        <v>7.3800000000000004E-2</v>
      </c>
      <c r="S91" s="198">
        <v>0</v>
      </c>
      <c r="T91" s="19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200" t="s">
        <v>178</v>
      </c>
      <c r="AT91" s="200" t="s">
        <v>174</v>
      </c>
      <c r="AU91" s="200" t="s">
        <v>83</v>
      </c>
      <c r="AY91" s="18" t="s">
        <v>172</v>
      </c>
      <c r="BE91" s="201">
        <f>IF(N91="základní",J91,0)</f>
        <v>0</v>
      </c>
      <c r="BF91" s="201">
        <f>IF(N91="snížená",J91,0)</f>
        <v>0</v>
      </c>
      <c r="BG91" s="201">
        <f>IF(N91="zákl. přenesená",J91,0)</f>
        <v>0</v>
      </c>
      <c r="BH91" s="201">
        <f>IF(N91="sníž. přenesená",J91,0)</f>
        <v>0</v>
      </c>
      <c r="BI91" s="201">
        <f>IF(N91="nulová",J91,0)</f>
        <v>0</v>
      </c>
      <c r="BJ91" s="18" t="s">
        <v>81</v>
      </c>
      <c r="BK91" s="201">
        <f>ROUND(I91*H91,2)</f>
        <v>0</v>
      </c>
      <c r="BL91" s="18" t="s">
        <v>178</v>
      </c>
      <c r="BM91" s="200" t="s">
        <v>212</v>
      </c>
    </row>
    <row r="92" spans="1:65" s="15" customFormat="1">
      <c r="B92" s="225"/>
      <c r="C92" s="226"/>
      <c r="D92" s="204" t="s">
        <v>180</v>
      </c>
      <c r="E92" s="227" t="s">
        <v>21</v>
      </c>
      <c r="F92" s="228" t="s">
        <v>201</v>
      </c>
      <c r="G92" s="226"/>
      <c r="H92" s="227" t="s">
        <v>21</v>
      </c>
      <c r="I92" s="229"/>
      <c r="J92" s="226"/>
      <c r="K92" s="226"/>
      <c r="L92" s="230"/>
      <c r="M92" s="231"/>
      <c r="N92" s="232"/>
      <c r="O92" s="232"/>
      <c r="P92" s="232"/>
      <c r="Q92" s="232"/>
      <c r="R92" s="232"/>
      <c r="S92" s="232"/>
      <c r="T92" s="233"/>
      <c r="AT92" s="234" t="s">
        <v>180</v>
      </c>
      <c r="AU92" s="234" t="s">
        <v>83</v>
      </c>
      <c r="AV92" s="15" t="s">
        <v>81</v>
      </c>
      <c r="AW92" s="15" t="s">
        <v>34</v>
      </c>
      <c r="AX92" s="15" t="s">
        <v>73</v>
      </c>
      <c r="AY92" s="234" t="s">
        <v>172</v>
      </c>
    </row>
    <row r="93" spans="1:65" s="13" customFormat="1">
      <c r="B93" s="202"/>
      <c r="C93" s="203"/>
      <c r="D93" s="204" t="s">
        <v>180</v>
      </c>
      <c r="E93" s="205" t="s">
        <v>21</v>
      </c>
      <c r="F93" s="206" t="s">
        <v>213</v>
      </c>
      <c r="G93" s="203"/>
      <c r="H93" s="207">
        <v>2</v>
      </c>
      <c r="I93" s="208"/>
      <c r="J93" s="203"/>
      <c r="K93" s="203"/>
      <c r="L93" s="209"/>
      <c r="M93" s="210"/>
      <c r="N93" s="211"/>
      <c r="O93" s="211"/>
      <c r="P93" s="211"/>
      <c r="Q93" s="211"/>
      <c r="R93" s="211"/>
      <c r="S93" s="211"/>
      <c r="T93" s="212"/>
      <c r="AT93" s="213" t="s">
        <v>180</v>
      </c>
      <c r="AU93" s="213" t="s">
        <v>83</v>
      </c>
      <c r="AV93" s="13" t="s">
        <v>83</v>
      </c>
      <c r="AW93" s="13" t="s">
        <v>34</v>
      </c>
      <c r="AX93" s="13" t="s">
        <v>73</v>
      </c>
      <c r="AY93" s="213" t="s">
        <v>172</v>
      </c>
    </row>
    <row r="94" spans="1:65" s="14" customFormat="1">
      <c r="B94" s="214"/>
      <c r="C94" s="215"/>
      <c r="D94" s="204" t="s">
        <v>180</v>
      </c>
      <c r="E94" s="216" t="s">
        <v>21</v>
      </c>
      <c r="F94" s="217" t="s">
        <v>182</v>
      </c>
      <c r="G94" s="215"/>
      <c r="H94" s="218">
        <v>2</v>
      </c>
      <c r="I94" s="219"/>
      <c r="J94" s="215"/>
      <c r="K94" s="215"/>
      <c r="L94" s="220"/>
      <c r="M94" s="221"/>
      <c r="N94" s="222"/>
      <c r="O94" s="222"/>
      <c r="P94" s="222"/>
      <c r="Q94" s="222"/>
      <c r="R94" s="222"/>
      <c r="S94" s="222"/>
      <c r="T94" s="223"/>
      <c r="AT94" s="224" t="s">
        <v>180</v>
      </c>
      <c r="AU94" s="224" t="s">
        <v>83</v>
      </c>
      <c r="AV94" s="14" t="s">
        <v>178</v>
      </c>
      <c r="AW94" s="14" t="s">
        <v>34</v>
      </c>
      <c r="AX94" s="14" t="s">
        <v>81</v>
      </c>
      <c r="AY94" s="224" t="s">
        <v>172</v>
      </c>
    </row>
    <row r="95" spans="1:65" s="2" customFormat="1" ht="24" customHeight="1">
      <c r="A95" s="35"/>
      <c r="B95" s="36"/>
      <c r="C95" s="189" t="s">
        <v>178</v>
      </c>
      <c r="D95" s="189" t="s">
        <v>174</v>
      </c>
      <c r="E95" s="190" t="s">
        <v>215</v>
      </c>
      <c r="F95" s="191" t="s">
        <v>216</v>
      </c>
      <c r="G95" s="192" t="s">
        <v>217</v>
      </c>
      <c r="H95" s="193">
        <v>3</v>
      </c>
      <c r="I95" s="194"/>
      <c r="J95" s="195">
        <f>ROUND(I95*H95,2)</f>
        <v>0</v>
      </c>
      <c r="K95" s="191" t="s">
        <v>177</v>
      </c>
      <c r="L95" s="40"/>
      <c r="M95" s="196" t="s">
        <v>21</v>
      </c>
      <c r="N95" s="197" t="s">
        <v>44</v>
      </c>
      <c r="O95" s="65"/>
      <c r="P95" s="198">
        <f>O95*H95</f>
        <v>0</v>
      </c>
      <c r="Q95" s="198">
        <v>6.4999999999999997E-4</v>
      </c>
      <c r="R95" s="198">
        <f>Q95*H95</f>
        <v>1.9499999999999999E-3</v>
      </c>
      <c r="S95" s="198">
        <v>0</v>
      </c>
      <c r="T95" s="19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200" t="s">
        <v>178</v>
      </c>
      <c r="AT95" s="200" t="s">
        <v>174</v>
      </c>
      <c r="AU95" s="200" t="s">
        <v>83</v>
      </c>
      <c r="AY95" s="18" t="s">
        <v>172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18" t="s">
        <v>81</v>
      </c>
      <c r="BK95" s="201">
        <f>ROUND(I95*H95,2)</f>
        <v>0</v>
      </c>
      <c r="BL95" s="18" t="s">
        <v>178</v>
      </c>
      <c r="BM95" s="200" t="s">
        <v>218</v>
      </c>
    </row>
    <row r="96" spans="1:65" s="2" customFormat="1" ht="24" customHeight="1">
      <c r="A96" s="35"/>
      <c r="B96" s="36"/>
      <c r="C96" s="189" t="s">
        <v>196</v>
      </c>
      <c r="D96" s="189" t="s">
        <v>174</v>
      </c>
      <c r="E96" s="190" t="s">
        <v>220</v>
      </c>
      <c r="F96" s="191" t="s">
        <v>221</v>
      </c>
      <c r="G96" s="192" t="s">
        <v>217</v>
      </c>
      <c r="H96" s="193">
        <v>3</v>
      </c>
      <c r="I96" s="194"/>
      <c r="J96" s="195">
        <f>ROUND(I96*H96,2)</f>
        <v>0</v>
      </c>
      <c r="K96" s="191" t="s">
        <v>177</v>
      </c>
      <c r="L96" s="40"/>
      <c r="M96" s="196" t="s">
        <v>21</v>
      </c>
      <c r="N96" s="197" t="s">
        <v>44</v>
      </c>
      <c r="O96" s="65"/>
      <c r="P96" s="198">
        <f>O96*H96</f>
        <v>0</v>
      </c>
      <c r="Q96" s="198">
        <v>0</v>
      </c>
      <c r="R96" s="198">
        <f>Q96*H96</f>
        <v>0</v>
      </c>
      <c r="S96" s="198">
        <v>0</v>
      </c>
      <c r="T96" s="19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200" t="s">
        <v>178</v>
      </c>
      <c r="AT96" s="200" t="s">
        <v>174</v>
      </c>
      <c r="AU96" s="200" t="s">
        <v>83</v>
      </c>
      <c r="AY96" s="18" t="s">
        <v>172</v>
      </c>
      <c r="BE96" s="201">
        <f>IF(N96="základní",J96,0)</f>
        <v>0</v>
      </c>
      <c r="BF96" s="201">
        <f>IF(N96="snížená",J96,0)</f>
        <v>0</v>
      </c>
      <c r="BG96" s="201">
        <f>IF(N96="zákl. přenesená",J96,0)</f>
        <v>0</v>
      </c>
      <c r="BH96" s="201">
        <f>IF(N96="sníž. přenesená",J96,0)</f>
        <v>0</v>
      </c>
      <c r="BI96" s="201">
        <f>IF(N96="nulová",J96,0)</f>
        <v>0</v>
      </c>
      <c r="BJ96" s="18" t="s">
        <v>81</v>
      </c>
      <c r="BK96" s="201">
        <f>ROUND(I96*H96,2)</f>
        <v>0</v>
      </c>
      <c r="BL96" s="18" t="s">
        <v>178</v>
      </c>
      <c r="BM96" s="200" t="s">
        <v>222</v>
      </c>
    </row>
    <row r="97" spans="1:65" s="2" customFormat="1" ht="24" customHeight="1">
      <c r="A97" s="35"/>
      <c r="B97" s="36"/>
      <c r="C97" s="189" t="s">
        <v>203</v>
      </c>
      <c r="D97" s="189" t="s">
        <v>174</v>
      </c>
      <c r="E97" s="190" t="s">
        <v>241</v>
      </c>
      <c r="F97" s="191" t="s">
        <v>242</v>
      </c>
      <c r="G97" s="192" t="s">
        <v>199</v>
      </c>
      <c r="H97" s="193">
        <v>174</v>
      </c>
      <c r="I97" s="194"/>
      <c r="J97" s="195">
        <f>ROUND(I97*H97,2)</f>
        <v>0</v>
      </c>
      <c r="K97" s="191" t="s">
        <v>177</v>
      </c>
      <c r="L97" s="40"/>
      <c r="M97" s="196" t="s">
        <v>21</v>
      </c>
      <c r="N97" s="197" t="s">
        <v>44</v>
      </c>
      <c r="O97" s="65"/>
      <c r="P97" s="198">
        <f>O97*H97</f>
        <v>0</v>
      </c>
      <c r="Q97" s="198">
        <v>1.4999999999999999E-4</v>
      </c>
      <c r="R97" s="198">
        <f>Q97*H97</f>
        <v>2.6099999999999998E-2</v>
      </c>
      <c r="S97" s="198">
        <v>0</v>
      </c>
      <c r="T97" s="19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200" t="s">
        <v>178</v>
      </c>
      <c r="AT97" s="200" t="s">
        <v>174</v>
      </c>
      <c r="AU97" s="200" t="s">
        <v>83</v>
      </c>
      <c r="AY97" s="18" t="s">
        <v>172</v>
      </c>
      <c r="BE97" s="201">
        <f>IF(N97="základní",J97,0)</f>
        <v>0</v>
      </c>
      <c r="BF97" s="201">
        <f>IF(N97="snížená",J97,0)</f>
        <v>0</v>
      </c>
      <c r="BG97" s="201">
        <f>IF(N97="zákl. přenesená",J97,0)</f>
        <v>0</v>
      </c>
      <c r="BH97" s="201">
        <f>IF(N97="sníž. přenesená",J97,0)</f>
        <v>0</v>
      </c>
      <c r="BI97" s="201">
        <f>IF(N97="nulová",J97,0)</f>
        <v>0</v>
      </c>
      <c r="BJ97" s="18" t="s">
        <v>81</v>
      </c>
      <c r="BK97" s="201">
        <f>ROUND(I97*H97,2)</f>
        <v>0</v>
      </c>
      <c r="BL97" s="18" t="s">
        <v>178</v>
      </c>
      <c r="BM97" s="200" t="s">
        <v>243</v>
      </c>
    </row>
    <row r="98" spans="1:65" s="13" customFormat="1">
      <c r="B98" s="202"/>
      <c r="C98" s="203"/>
      <c r="D98" s="204" t="s">
        <v>180</v>
      </c>
      <c r="E98" s="205" t="s">
        <v>21</v>
      </c>
      <c r="F98" s="206" t="s">
        <v>1134</v>
      </c>
      <c r="G98" s="203"/>
      <c r="H98" s="207">
        <v>174</v>
      </c>
      <c r="I98" s="208"/>
      <c r="J98" s="203"/>
      <c r="K98" s="203"/>
      <c r="L98" s="209"/>
      <c r="M98" s="210"/>
      <c r="N98" s="211"/>
      <c r="O98" s="211"/>
      <c r="P98" s="211"/>
      <c r="Q98" s="211"/>
      <c r="R98" s="211"/>
      <c r="S98" s="211"/>
      <c r="T98" s="212"/>
      <c r="AT98" s="213" t="s">
        <v>180</v>
      </c>
      <c r="AU98" s="213" t="s">
        <v>83</v>
      </c>
      <c r="AV98" s="13" t="s">
        <v>83</v>
      </c>
      <c r="AW98" s="13" t="s">
        <v>34</v>
      </c>
      <c r="AX98" s="13" t="s">
        <v>73</v>
      </c>
      <c r="AY98" s="213" t="s">
        <v>172</v>
      </c>
    </row>
    <row r="99" spans="1:65" s="14" customFormat="1">
      <c r="B99" s="214"/>
      <c r="C99" s="215"/>
      <c r="D99" s="204" t="s">
        <v>180</v>
      </c>
      <c r="E99" s="216" t="s">
        <v>21</v>
      </c>
      <c r="F99" s="217" t="s">
        <v>182</v>
      </c>
      <c r="G99" s="215"/>
      <c r="H99" s="218">
        <v>174</v>
      </c>
      <c r="I99" s="219"/>
      <c r="J99" s="215"/>
      <c r="K99" s="215"/>
      <c r="L99" s="220"/>
      <c r="M99" s="221"/>
      <c r="N99" s="222"/>
      <c r="O99" s="222"/>
      <c r="P99" s="222"/>
      <c r="Q99" s="222"/>
      <c r="R99" s="222"/>
      <c r="S99" s="222"/>
      <c r="T99" s="223"/>
      <c r="AT99" s="224" t="s">
        <v>180</v>
      </c>
      <c r="AU99" s="224" t="s">
        <v>83</v>
      </c>
      <c r="AV99" s="14" t="s">
        <v>178</v>
      </c>
      <c r="AW99" s="14" t="s">
        <v>34</v>
      </c>
      <c r="AX99" s="14" t="s">
        <v>81</v>
      </c>
      <c r="AY99" s="224" t="s">
        <v>172</v>
      </c>
    </row>
    <row r="100" spans="1:65" s="2" customFormat="1" ht="24" customHeight="1">
      <c r="A100" s="35"/>
      <c r="B100" s="36"/>
      <c r="C100" s="189" t="s">
        <v>209</v>
      </c>
      <c r="D100" s="189" t="s">
        <v>174</v>
      </c>
      <c r="E100" s="190" t="s">
        <v>245</v>
      </c>
      <c r="F100" s="191" t="s">
        <v>246</v>
      </c>
      <c r="G100" s="192" t="s">
        <v>199</v>
      </c>
      <c r="H100" s="193">
        <v>174</v>
      </c>
      <c r="I100" s="194"/>
      <c r="J100" s="195">
        <f>ROUND(I100*H100,2)</f>
        <v>0</v>
      </c>
      <c r="K100" s="191" t="s">
        <v>177</v>
      </c>
      <c r="L100" s="40"/>
      <c r="M100" s="196" t="s">
        <v>21</v>
      </c>
      <c r="N100" s="197" t="s">
        <v>44</v>
      </c>
      <c r="O100" s="65"/>
      <c r="P100" s="198">
        <f>O100*H100</f>
        <v>0</v>
      </c>
      <c r="Q100" s="198">
        <v>0</v>
      </c>
      <c r="R100" s="198">
        <f>Q100*H100</f>
        <v>0</v>
      </c>
      <c r="S100" s="198">
        <v>0</v>
      </c>
      <c r="T100" s="19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200" t="s">
        <v>178</v>
      </c>
      <c r="AT100" s="200" t="s">
        <v>174</v>
      </c>
      <c r="AU100" s="200" t="s">
        <v>83</v>
      </c>
      <c r="AY100" s="18" t="s">
        <v>172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18" t="s">
        <v>81</v>
      </c>
      <c r="BK100" s="201">
        <f>ROUND(I100*H100,2)</f>
        <v>0</v>
      </c>
      <c r="BL100" s="18" t="s">
        <v>178</v>
      </c>
      <c r="BM100" s="200" t="s">
        <v>247</v>
      </c>
    </row>
    <row r="101" spans="1:65" s="2" customFormat="1" ht="16.5" customHeight="1">
      <c r="A101" s="35"/>
      <c r="B101" s="36"/>
      <c r="C101" s="189" t="s">
        <v>214</v>
      </c>
      <c r="D101" s="189" t="s">
        <v>174</v>
      </c>
      <c r="E101" s="190" t="s">
        <v>249</v>
      </c>
      <c r="F101" s="191" t="s">
        <v>250</v>
      </c>
      <c r="G101" s="192" t="s">
        <v>199</v>
      </c>
      <c r="H101" s="193">
        <v>7</v>
      </c>
      <c r="I101" s="194"/>
      <c r="J101" s="195">
        <f>ROUND(I101*H101,2)</f>
        <v>0</v>
      </c>
      <c r="K101" s="191" t="s">
        <v>177</v>
      </c>
      <c r="L101" s="40"/>
      <c r="M101" s="196" t="s">
        <v>21</v>
      </c>
      <c r="N101" s="197" t="s">
        <v>44</v>
      </c>
      <c r="O101" s="65"/>
      <c r="P101" s="198">
        <f>O101*H101</f>
        <v>0</v>
      </c>
      <c r="Q101" s="198">
        <v>4.6999999999999999E-4</v>
      </c>
      <c r="R101" s="198">
        <f>Q101*H101</f>
        <v>3.29E-3</v>
      </c>
      <c r="S101" s="198">
        <v>0</v>
      </c>
      <c r="T101" s="19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200" t="s">
        <v>178</v>
      </c>
      <c r="AT101" s="200" t="s">
        <v>174</v>
      </c>
      <c r="AU101" s="200" t="s">
        <v>83</v>
      </c>
      <c r="AY101" s="18" t="s">
        <v>172</v>
      </c>
      <c r="BE101" s="201">
        <f>IF(N101="základní",J101,0)</f>
        <v>0</v>
      </c>
      <c r="BF101" s="201">
        <f>IF(N101="snížená",J101,0)</f>
        <v>0</v>
      </c>
      <c r="BG101" s="201">
        <f>IF(N101="zákl. přenesená",J101,0)</f>
        <v>0</v>
      </c>
      <c r="BH101" s="201">
        <f>IF(N101="sníž. přenesená",J101,0)</f>
        <v>0</v>
      </c>
      <c r="BI101" s="201">
        <f>IF(N101="nulová",J101,0)</f>
        <v>0</v>
      </c>
      <c r="BJ101" s="18" t="s">
        <v>81</v>
      </c>
      <c r="BK101" s="201">
        <f>ROUND(I101*H101,2)</f>
        <v>0</v>
      </c>
      <c r="BL101" s="18" t="s">
        <v>178</v>
      </c>
      <c r="BM101" s="200" t="s">
        <v>251</v>
      </c>
    </row>
    <row r="102" spans="1:65" s="13" customFormat="1">
      <c r="B102" s="202"/>
      <c r="C102" s="203"/>
      <c r="D102" s="204" t="s">
        <v>180</v>
      </c>
      <c r="E102" s="205" t="s">
        <v>21</v>
      </c>
      <c r="F102" s="206" t="s">
        <v>1135</v>
      </c>
      <c r="G102" s="203"/>
      <c r="H102" s="207">
        <v>7</v>
      </c>
      <c r="I102" s="208"/>
      <c r="J102" s="203"/>
      <c r="K102" s="203"/>
      <c r="L102" s="209"/>
      <c r="M102" s="210"/>
      <c r="N102" s="211"/>
      <c r="O102" s="211"/>
      <c r="P102" s="211"/>
      <c r="Q102" s="211"/>
      <c r="R102" s="211"/>
      <c r="S102" s="211"/>
      <c r="T102" s="212"/>
      <c r="AT102" s="213" t="s">
        <v>180</v>
      </c>
      <c r="AU102" s="213" t="s">
        <v>83</v>
      </c>
      <c r="AV102" s="13" t="s">
        <v>83</v>
      </c>
      <c r="AW102" s="13" t="s">
        <v>34</v>
      </c>
      <c r="AX102" s="13" t="s">
        <v>73</v>
      </c>
      <c r="AY102" s="213" t="s">
        <v>172</v>
      </c>
    </row>
    <row r="103" spans="1:65" s="14" customFormat="1">
      <c r="B103" s="214"/>
      <c r="C103" s="215"/>
      <c r="D103" s="204" t="s">
        <v>180</v>
      </c>
      <c r="E103" s="216" t="s">
        <v>21</v>
      </c>
      <c r="F103" s="217" t="s">
        <v>182</v>
      </c>
      <c r="G103" s="215"/>
      <c r="H103" s="218">
        <v>7</v>
      </c>
      <c r="I103" s="219"/>
      <c r="J103" s="215"/>
      <c r="K103" s="215"/>
      <c r="L103" s="220"/>
      <c r="M103" s="221"/>
      <c r="N103" s="222"/>
      <c r="O103" s="222"/>
      <c r="P103" s="222"/>
      <c r="Q103" s="222"/>
      <c r="R103" s="222"/>
      <c r="S103" s="222"/>
      <c r="T103" s="223"/>
      <c r="AT103" s="224" t="s">
        <v>180</v>
      </c>
      <c r="AU103" s="224" t="s">
        <v>83</v>
      </c>
      <c r="AV103" s="14" t="s">
        <v>178</v>
      </c>
      <c r="AW103" s="14" t="s">
        <v>34</v>
      </c>
      <c r="AX103" s="14" t="s">
        <v>81</v>
      </c>
      <c r="AY103" s="224" t="s">
        <v>172</v>
      </c>
    </row>
    <row r="104" spans="1:65" s="2" customFormat="1" ht="16.5" customHeight="1">
      <c r="A104" s="35"/>
      <c r="B104" s="36"/>
      <c r="C104" s="189" t="s">
        <v>219</v>
      </c>
      <c r="D104" s="189" t="s">
        <v>174</v>
      </c>
      <c r="E104" s="190" t="s">
        <v>254</v>
      </c>
      <c r="F104" s="191" t="s">
        <v>255</v>
      </c>
      <c r="G104" s="192" t="s">
        <v>199</v>
      </c>
      <c r="H104" s="193">
        <v>7</v>
      </c>
      <c r="I104" s="194"/>
      <c r="J104" s="195">
        <f>ROUND(I104*H104,2)</f>
        <v>0</v>
      </c>
      <c r="K104" s="191" t="s">
        <v>177</v>
      </c>
      <c r="L104" s="40"/>
      <c r="M104" s="196" t="s">
        <v>21</v>
      </c>
      <c r="N104" s="197" t="s">
        <v>44</v>
      </c>
      <c r="O104" s="65"/>
      <c r="P104" s="198">
        <f>O104*H104</f>
        <v>0</v>
      </c>
      <c r="Q104" s="198">
        <v>0</v>
      </c>
      <c r="R104" s="198">
        <f>Q104*H104</f>
        <v>0</v>
      </c>
      <c r="S104" s="198">
        <v>0</v>
      </c>
      <c r="T104" s="19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200" t="s">
        <v>178</v>
      </c>
      <c r="AT104" s="200" t="s">
        <v>174</v>
      </c>
      <c r="AU104" s="200" t="s">
        <v>83</v>
      </c>
      <c r="AY104" s="18" t="s">
        <v>172</v>
      </c>
      <c r="BE104" s="201">
        <f>IF(N104="základní",J104,0)</f>
        <v>0</v>
      </c>
      <c r="BF104" s="201">
        <f>IF(N104="snížená",J104,0)</f>
        <v>0</v>
      </c>
      <c r="BG104" s="201">
        <f>IF(N104="zákl. přenesená",J104,0)</f>
        <v>0</v>
      </c>
      <c r="BH104" s="201">
        <f>IF(N104="sníž. přenesená",J104,0)</f>
        <v>0</v>
      </c>
      <c r="BI104" s="201">
        <f>IF(N104="nulová",J104,0)</f>
        <v>0</v>
      </c>
      <c r="BJ104" s="18" t="s">
        <v>81</v>
      </c>
      <c r="BK104" s="201">
        <f>ROUND(I104*H104,2)</f>
        <v>0</v>
      </c>
      <c r="BL104" s="18" t="s">
        <v>178</v>
      </c>
      <c r="BM104" s="200" t="s">
        <v>256</v>
      </c>
    </row>
    <row r="105" spans="1:65" s="2" customFormat="1" ht="24" customHeight="1">
      <c r="A105" s="35"/>
      <c r="B105" s="36"/>
      <c r="C105" s="189" t="s">
        <v>109</v>
      </c>
      <c r="D105" s="189" t="s">
        <v>174</v>
      </c>
      <c r="E105" s="190" t="s">
        <v>258</v>
      </c>
      <c r="F105" s="191" t="s">
        <v>259</v>
      </c>
      <c r="G105" s="192" t="s">
        <v>115</v>
      </c>
      <c r="H105" s="193">
        <v>1.6</v>
      </c>
      <c r="I105" s="194"/>
      <c r="J105" s="195">
        <f>ROUND(I105*H105,2)</f>
        <v>0</v>
      </c>
      <c r="K105" s="191" t="s">
        <v>177</v>
      </c>
      <c r="L105" s="40"/>
      <c r="M105" s="196" t="s">
        <v>21</v>
      </c>
      <c r="N105" s="197" t="s">
        <v>44</v>
      </c>
      <c r="O105" s="65"/>
      <c r="P105" s="198">
        <f>O105*H105</f>
        <v>0</v>
      </c>
      <c r="Q105" s="198">
        <v>0</v>
      </c>
      <c r="R105" s="198">
        <f>Q105*H105</f>
        <v>0</v>
      </c>
      <c r="S105" s="198">
        <v>0</v>
      </c>
      <c r="T105" s="19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200" t="s">
        <v>178</v>
      </c>
      <c r="AT105" s="200" t="s">
        <v>174</v>
      </c>
      <c r="AU105" s="200" t="s">
        <v>83</v>
      </c>
      <c r="AY105" s="18" t="s">
        <v>172</v>
      </c>
      <c r="BE105" s="201">
        <f>IF(N105="základní",J105,0)</f>
        <v>0</v>
      </c>
      <c r="BF105" s="201">
        <f>IF(N105="snížená",J105,0)</f>
        <v>0</v>
      </c>
      <c r="BG105" s="201">
        <f>IF(N105="zákl. přenesená",J105,0)</f>
        <v>0</v>
      </c>
      <c r="BH105" s="201">
        <f>IF(N105="sníž. přenesená",J105,0)</f>
        <v>0</v>
      </c>
      <c r="BI105" s="201">
        <f>IF(N105="nulová",J105,0)</f>
        <v>0</v>
      </c>
      <c r="BJ105" s="18" t="s">
        <v>81</v>
      </c>
      <c r="BK105" s="201">
        <f>ROUND(I105*H105,2)</f>
        <v>0</v>
      </c>
      <c r="BL105" s="18" t="s">
        <v>178</v>
      </c>
      <c r="BM105" s="200" t="s">
        <v>260</v>
      </c>
    </row>
    <row r="106" spans="1:65" s="15" customFormat="1">
      <c r="B106" s="225"/>
      <c r="C106" s="226"/>
      <c r="D106" s="204" t="s">
        <v>180</v>
      </c>
      <c r="E106" s="227" t="s">
        <v>21</v>
      </c>
      <c r="F106" s="228" t="s">
        <v>261</v>
      </c>
      <c r="G106" s="226"/>
      <c r="H106" s="227" t="s">
        <v>21</v>
      </c>
      <c r="I106" s="229"/>
      <c r="J106" s="226"/>
      <c r="K106" s="226"/>
      <c r="L106" s="230"/>
      <c r="M106" s="231"/>
      <c r="N106" s="232"/>
      <c r="O106" s="232"/>
      <c r="P106" s="232"/>
      <c r="Q106" s="232"/>
      <c r="R106" s="232"/>
      <c r="S106" s="232"/>
      <c r="T106" s="233"/>
      <c r="AT106" s="234" t="s">
        <v>180</v>
      </c>
      <c r="AU106" s="234" t="s">
        <v>83</v>
      </c>
      <c r="AV106" s="15" t="s">
        <v>81</v>
      </c>
      <c r="AW106" s="15" t="s">
        <v>34</v>
      </c>
      <c r="AX106" s="15" t="s">
        <v>73</v>
      </c>
      <c r="AY106" s="234" t="s">
        <v>172</v>
      </c>
    </row>
    <row r="107" spans="1:65" s="13" customFormat="1">
      <c r="B107" s="202"/>
      <c r="C107" s="203"/>
      <c r="D107" s="204" t="s">
        <v>180</v>
      </c>
      <c r="E107" s="205" t="s">
        <v>21</v>
      </c>
      <c r="F107" s="206" t="s">
        <v>264</v>
      </c>
      <c r="G107" s="203"/>
      <c r="H107" s="207">
        <v>1.6</v>
      </c>
      <c r="I107" s="208"/>
      <c r="J107" s="203"/>
      <c r="K107" s="203"/>
      <c r="L107" s="209"/>
      <c r="M107" s="210"/>
      <c r="N107" s="211"/>
      <c r="O107" s="211"/>
      <c r="P107" s="211"/>
      <c r="Q107" s="211"/>
      <c r="R107" s="211"/>
      <c r="S107" s="211"/>
      <c r="T107" s="212"/>
      <c r="AT107" s="213" t="s">
        <v>180</v>
      </c>
      <c r="AU107" s="213" t="s">
        <v>83</v>
      </c>
      <c r="AV107" s="13" t="s">
        <v>83</v>
      </c>
      <c r="AW107" s="13" t="s">
        <v>34</v>
      </c>
      <c r="AX107" s="13" t="s">
        <v>73</v>
      </c>
      <c r="AY107" s="213" t="s">
        <v>172</v>
      </c>
    </row>
    <row r="108" spans="1:65" s="14" customFormat="1">
      <c r="B108" s="214"/>
      <c r="C108" s="215"/>
      <c r="D108" s="204" t="s">
        <v>180</v>
      </c>
      <c r="E108" s="216" t="s">
        <v>21</v>
      </c>
      <c r="F108" s="217" t="s">
        <v>182</v>
      </c>
      <c r="G108" s="215"/>
      <c r="H108" s="218">
        <v>1.6</v>
      </c>
      <c r="I108" s="219"/>
      <c r="J108" s="215"/>
      <c r="K108" s="215"/>
      <c r="L108" s="220"/>
      <c r="M108" s="221"/>
      <c r="N108" s="222"/>
      <c r="O108" s="222"/>
      <c r="P108" s="222"/>
      <c r="Q108" s="222"/>
      <c r="R108" s="222"/>
      <c r="S108" s="222"/>
      <c r="T108" s="223"/>
      <c r="AT108" s="224" t="s">
        <v>180</v>
      </c>
      <c r="AU108" s="224" t="s">
        <v>83</v>
      </c>
      <c r="AV108" s="14" t="s">
        <v>178</v>
      </c>
      <c r="AW108" s="14" t="s">
        <v>34</v>
      </c>
      <c r="AX108" s="14" t="s">
        <v>81</v>
      </c>
      <c r="AY108" s="224" t="s">
        <v>172</v>
      </c>
    </row>
    <row r="109" spans="1:65" s="2" customFormat="1" ht="24" customHeight="1">
      <c r="A109" s="35"/>
      <c r="B109" s="36"/>
      <c r="C109" s="189" t="s">
        <v>227</v>
      </c>
      <c r="D109" s="189" t="s">
        <v>174</v>
      </c>
      <c r="E109" s="190" t="s">
        <v>950</v>
      </c>
      <c r="F109" s="191" t="s">
        <v>951</v>
      </c>
      <c r="G109" s="192" t="s">
        <v>115</v>
      </c>
      <c r="H109" s="193">
        <v>57.145000000000003</v>
      </c>
      <c r="I109" s="194"/>
      <c r="J109" s="195">
        <f>ROUND(I109*H109,2)</f>
        <v>0</v>
      </c>
      <c r="K109" s="191" t="s">
        <v>177</v>
      </c>
      <c r="L109" s="40"/>
      <c r="M109" s="196" t="s">
        <v>21</v>
      </c>
      <c r="N109" s="197" t="s">
        <v>44</v>
      </c>
      <c r="O109" s="65"/>
      <c r="P109" s="198">
        <f>O109*H109</f>
        <v>0</v>
      </c>
      <c r="Q109" s="198">
        <v>0</v>
      </c>
      <c r="R109" s="198">
        <f>Q109*H109</f>
        <v>0</v>
      </c>
      <c r="S109" s="198">
        <v>0</v>
      </c>
      <c r="T109" s="19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200" t="s">
        <v>178</v>
      </c>
      <c r="AT109" s="200" t="s">
        <v>174</v>
      </c>
      <c r="AU109" s="200" t="s">
        <v>83</v>
      </c>
      <c r="AY109" s="18" t="s">
        <v>172</v>
      </c>
      <c r="BE109" s="201">
        <f>IF(N109="základní",J109,0)</f>
        <v>0</v>
      </c>
      <c r="BF109" s="201">
        <f>IF(N109="snížená",J109,0)</f>
        <v>0</v>
      </c>
      <c r="BG109" s="201">
        <f>IF(N109="zákl. přenesená",J109,0)</f>
        <v>0</v>
      </c>
      <c r="BH109" s="201">
        <f>IF(N109="sníž. přenesená",J109,0)</f>
        <v>0</v>
      </c>
      <c r="BI109" s="201">
        <f>IF(N109="nulová",J109,0)</f>
        <v>0</v>
      </c>
      <c r="BJ109" s="18" t="s">
        <v>81</v>
      </c>
      <c r="BK109" s="201">
        <f>ROUND(I109*H109,2)</f>
        <v>0</v>
      </c>
      <c r="BL109" s="18" t="s">
        <v>178</v>
      </c>
      <c r="BM109" s="200" t="s">
        <v>295</v>
      </c>
    </row>
    <row r="110" spans="1:65" s="15" customFormat="1">
      <c r="B110" s="225"/>
      <c r="C110" s="226"/>
      <c r="D110" s="204" t="s">
        <v>180</v>
      </c>
      <c r="E110" s="227" t="s">
        <v>21</v>
      </c>
      <c r="F110" s="228" t="s">
        <v>1136</v>
      </c>
      <c r="G110" s="226"/>
      <c r="H110" s="227" t="s">
        <v>21</v>
      </c>
      <c r="I110" s="229"/>
      <c r="J110" s="226"/>
      <c r="K110" s="226"/>
      <c r="L110" s="230"/>
      <c r="M110" s="231"/>
      <c r="N110" s="232"/>
      <c r="O110" s="232"/>
      <c r="P110" s="232"/>
      <c r="Q110" s="232"/>
      <c r="R110" s="232"/>
      <c r="S110" s="232"/>
      <c r="T110" s="233"/>
      <c r="AT110" s="234" t="s">
        <v>180</v>
      </c>
      <c r="AU110" s="234" t="s">
        <v>83</v>
      </c>
      <c r="AV110" s="15" t="s">
        <v>81</v>
      </c>
      <c r="AW110" s="15" t="s">
        <v>34</v>
      </c>
      <c r="AX110" s="15" t="s">
        <v>73</v>
      </c>
      <c r="AY110" s="234" t="s">
        <v>172</v>
      </c>
    </row>
    <row r="111" spans="1:65" s="15" customFormat="1">
      <c r="B111" s="225"/>
      <c r="C111" s="226"/>
      <c r="D111" s="204" t="s">
        <v>180</v>
      </c>
      <c r="E111" s="227" t="s">
        <v>21</v>
      </c>
      <c r="F111" s="228" t="s">
        <v>297</v>
      </c>
      <c r="G111" s="226"/>
      <c r="H111" s="227" t="s">
        <v>21</v>
      </c>
      <c r="I111" s="229"/>
      <c r="J111" s="226"/>
      <c r="K111" s="226"/>
      <c r="L111" s="230"/>
      <c r="M111" s="231"/>
      <c r="N111" s="232"/>
      <c r="O111" s="232"/>
      <c r="P111" s="232"/>
      <c r="Q111" s="232"/>
      <c r="R111" s="232"/>
      <c r="S111" s="232"/>
      <c r="T111" s="233"/>
      <c r="AT111" s="234" t="s">
        <v>180</v>
      </c>
      <c r="AU111" s="234" t="s">
        <v>83</v>
      </c>
      <c r="AV111" s="15" t="s">
        <v>81</v>
      </c>
      <c r="AW111" s="15" t="s">
        <v>34</v>
      </c>
      <c r="AX111" s="15" t="s">
        <v>73</v>
      </c>
      <c r="AY111" s="234" t="s">
        <v>172</v>
      </c>
    </row>
    <row r="112" spans="1:65" s="13" customFormat="1">
      <c r="B112" s="202"/>
      <c r="C112" s="203"/>
      <c r="D112" s="204" t="s">
        <v>180</v>
      </c>
      <c r="E112" s="205" t="s">
        <v>21</v>
      </c>
      <c r="F112" s="206" t="s">
        <v>1137</v>
      </c>
      <c r="G112" s="203"/>
      <c r="H112" s="207">
        <v>17.173999999999999</v>
      </c>
      <c r="I112" s="208"/>
      <c r="J112" s="203"/>
      <c r="K112" s="203"/>
      <c r="L112" s="209"/>
      <c r="M112" s="210"/>
      <c r="N112" s="211"/>
      <c r="O112" s="211"/>
      <c r="P112" s="211"/>
      <c r="Q112" s="211"/>
      <c r="R112" s="211"/>
      <c r="S112" s="211"/>
      <c r="T112" s="212"/>
      <c r="AT112" s="213" t="s">
        <v>180</v>
      </c>
      <c r="AU112" s="213" t="s">
        <v>83</v>
      </c>
      <c r="AV112" s="13" t="s">
        <v>83</v>
      </c>
      <c r="AW112" s="13" t="s">
        <v>34</v>
      </c>
      <c r="AX112" s="13" t="s">
        <v>73</v>
      </c>
      <c r="AY112" s="213" t="s">
        <v>172</v>
      </c>
    </row>
    <row r="113" spans="1:65" s="13" customFormat="1">
      <c r="B113" s="202"/>
      <c r="C113" s="203"/>
      <c r="D113" s="204" t="s">
        <v>180</v>
      </c>
      <c r="E113" s="205" t="s">
        <v>21</v>
      </c>
      <c r="F113" s="206" t="s">
        <v>1138</v>
      </c>
      <c r="G113" s="203"/>
      <c r="H113" s="207">
        <v>30.512</v>
      </c>
      <c r="I113" s="208"/>
      <c r="J113" s="203"/>
      <c r="K113" s="203"/>
      <c r="L113" s="209"/>
      <c r="M113" s="210"/>
      <c r="N113" s="211"/>
      <c r="O113" s="211"/>
      <c r="P113" s="211"/>
      <c r="Q113" s="211"/>
      <c r="R113" s="211"/>
      <c r="S113" s="211"/>
      <c r="T113" s="212"/>
      <c r="AT113" s="213" t="s">
        <v>180</v>
      </c>
      <c r="AU113" s="213" t="s">
        <v>83</v>
      </c>
      <c r="AV113" s="13" t="s">
        <v>83</v>
      </c>
      <c r="AW113" s="13" t="s">
        <v>34</v>
      </c>
      <c r="AX113" s="13" t="s">
        <v>73</v>
      </c>
      <c r="AY113" s="213" t="s">
        <v>172</v>
      </c>
    </row>
    <row r="114" spans="1:65" s="13" customFormat="1">
      <c r="B114" s="202"/>
      <c r="C114" s="203"/>
      <c r="D114" s="204" t="s">
        <v>180</v>
      </c>
      <c r="E114" s="205" t="s">
        <v>21</v>
      </c>
      <c r="F114" s="206" t="s">
        <v>1139</v>
      </c>
      <c r="G114" s="203"/>
      <c r="H114" s="207">
        <v>4.2279999999999998</v>
      </c>
      <c r="I114" s="208"/>
      <c r="J114" s="203"/>
      <c r="K114" s="203"/>
      <c r="L114" s="209"/>
      <c r="M114" s="210"/>
      <c r="N114" s="211"/>
      <c r="O114" s="211"/>
      <c r="P114" s="211"/>
      <c r="Q114" s="211"/>
      <c r="R114" s="211"/>
      <c r="S114" s="211"/>
      <c r="T114" s="212"/>
      <c r="AT114" s="213" t="s">
        <v>180</v>
      </c>
      <c r="AU114" s="213" t="s">
        <v>83</v>
      </c>
      <c r="AV114" s="13" t="s">
        <v>83</v>
      </c>
      <c r="AW114" s="13" t="s">
        <v>34</v>
      </c>
      <c r="AX114" s="13" t="s">
        <v>73</v>
      </c>
      <c r="AY114" s="213" t="s">
        <v>172</v>
      </c>
    </row>
    <row r="115" spans="1:65" s="13" customFormat="1">
      <c r="B115" s="202"/>
      <c r="C115" s="203"/>
      <c r="D115" s="204" t="s">
        <v>180</v>
      </c>
      <c r="E115" s="205" t="s">
        <v>21</v>
      </c>
      <c r="F115" s="206" t="s">
        <v>1140</v>
      </c>
      <c r="G115" s="203"/>
      <c r="H115" s="207">
        <v>38.549999999999997</v>
      </c>
      <c r="I115" s="208"/>
      <c r="J115" s="203"/>
      <c r="K115" s="203"/>
      <c r="L115" s="209"/>
      <c r="M115" s="210"/>
      <c r="N115" s="211"/>
      <c r="O115" s="211"/>
      <c r="P115" s="211"/>
      <c r="Q115" s="211"/>
      <c r="R115" s="211"/>
      <c r="S115" s="211"/>
      <c r="T115" s="212"/>
      <c r="AT115" s="213" t="s">
        <v>180</v>
      </c>
      <c r="AU115" s="213" t="s">
        <v>83</v>
      </c>
      <c r="AV115" s="13" t="s">
        <v>83</v>
      </c>
      <c r="AW115" s="13" t="s">
        <v>34</v>
      </c>
      <c r="AX115" s="13" t="s">
        <v>73</v>
      </c>
      <c r="AY115" s="213" t="s">
        <v>172</v>
      </c>
    </row>
    <row r="116" spans="1:65" s="13" customFormat="1">
      <c r="B116" s="202"/>
      <c r="C116" s="203"/>
      <c r="D116" s="204" t="s">
        <v>180</v>
      </c>
      <c r="E116" s="205" t="s">
        <v>21</v>
      </c>
      <c r="F116" s="206" t="s">
        <v>1141</v>
      </c>
      <c r="G116" s="203"/>
      <c r="H116" s="207">
        <v>12.064</v>
      </c>
      <c r="I116" s="208"/>
      <c r="J116" s="203"/>
      <c r="K116" s="203"/>
      <c r="L116" s="209"/>
      <c r="M116" s="210"/>
      <c r="N116" s="211"/>
      <c r="O116" s="211"/>
      <c r="P116" s="211"/>
      <c r="Q116" s="211"/>
      <c r="R116" s="211"/>
      <c r="S116" s="211"/>
      <c r="T116" s="212"/>
      <c r="AT116" s="213" t="s">
        <v>180</v>
      </c>
      <c r="AU116" s="213" t="s">
        <v>83</v>
      </c>
      <c r="AV116" s="13" t="s">
        <v>83</v>
      </c>
      <c r="AW116" s="13" t="s">
        <v>34</v>
      </c>
      <c r="AX116" s="13" t="s">
        <v>73</v>
      </c>
      <c r="AY116" s="213" t="s">
        <v>172</v>
      </c>
    </row>
    <row r="117" spans="1:65" s="15" customFormat="1">
      <c r="B117" s="225"/>
      <c r="C117" s="226"/>
      <c r="D117" s="204" t="s">
        <v>180</v>
      </c>
      <c r="E117" s="227" t="s">
        <v>21</v>
      </c>
      <c r="F117" s="228" t="s">
        <v>277</v>
      </c>
      <c r="G117" s="226"/>
      <c r="H117" s="227" t="s">
        <v>21</v>
      </c>
      <c r="I117" s="229"/>
      <c r="J117" s="226"/>
      <c r="K117" s="226"/>
      <c r="L117" s="230"/>
      <c r="M117" s="231"/>
      <c r="N117" s="232"/>
      <c r="O117" s="232"/>
      <c r="P117" s="232"/>
      <c r="Q117" s="232"/>
      <c r="R117" s="232"/>
      <c r="S117" s="232"/>
      <c r="T117" s="233"/>
      <c r="AT117" s="234" t="s">
        <v>180</v>
      </c>
      <c r="AU117" s="234" t="s">
        <v>83</v>
      </c>
      <c r="AV117" s="15" t="s">
        <v>81</v>
      </c>
      <c r="AW117" s="15" t="s">
        <v>34</v>
      </c>
      <c r="AX117" s="15" t="s">
        <v>73</v>
      </c>
      <c r="AY117" s="234" t="s">
        <v>172</v>
      </c>
    </row>
    <row r="118" spans="1:65" s="13" customFormat="1">
      <c r="B118" s="202"/>
      <c r="C118" s="203"/>
      <c r="D118" s="204" t="s">
        <v>180</v>
      </c>
      <c r="E118" s="205" t="s">
        <v>21</v>
      </c>
      <c r="F118" s="206" t="s">
        <v>1142</v>
      </c>
      <c r="G118" s="203"/>
      <c r="H118" s="207">
        <v>2.9449999999999998</v>
      </c>
      <c r="I118" s="208"/>
      <c r="J118" s="203"/>
      <c r="K118" s="203"/>
      <c r="L118" s="209"/>
      <c r="M118" s="210"/>
      <c r="N118" s="211"/>
      <c r="O118" s="211"/>
      <c r="P118" s="211"/>
      <c r="Q118" s="211"/>
      <c r="R118" s="211"/>
      <c r="S118" s="211"/>
      <c r="T118" s="212"/>
      <c r="AT118" s="213" t="s">
        <v>180</v>
      </c>
      <c r="AU118" s="213" t="s">
        <v>83</v>
      </c>
      <c r="AV118" s="13" t="s">
        <v>83</v>
      </c>
      <c r="AW118" s="13" t="s">
        <v>34</v>
      </c>
      <c r="AX118" s="13" t="s">
        <v>73</v>
      </c>
      <c r="AY118" s="213" t="s">
        <v>172</v>
      </c>
    </row>
    <row r="119" spans="1:65" s="13" customFormat="1">
      <c r="B119" s="202"/>
      <c r="C119" s="203"/>
      <c r="D119" s="204" t="s">
        <v>180</v>
      </c>
      <c r="E119" s="205" t="s">
        <v>21</v>
      </c>
      <c r="F119" s="206" t="s">
        <v>1143</v>
      </c>
      <c r="G119" s="203"/>
      <c r="H119" s="207">
        <v>2.34</v>
      </c>
      <c r="I119" s="208"/>
      <c r="J119" s="203"/>
      <c r="K119" s="203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180</v>
      </c>
      <c r="AU119" s="213" t="s">
        <v>83</v>
      </c>
      <c r="AV119" s="13" t="s">
        <v>83</v>
      </c>
      <c r="AW119" s="13" t="s">
        <v>34</v>
      </c>
      <c r="AX119" s="13" t="s">
        <v>73</v>
      </c>
      <c r="AY119" s="213" t="s">
        <v>172</v>
      </c>
    </row>
    <row r="120" spans="1:65" s="13" customFormat="1">
      <c r="B120" s="202"/>
      <c r="C120" s="203"/>
      <c r="D120" s="204" t="s">
        <v>180</v>
      </c>
      <c r="E120" s="205" t="s">
        <v>21</v>
      </c>
      <c r="F120" s="206" t="s">
        <v>1144</v>
      </c>
      <c r="G120" s="203"/>
      <c r="H120" s="207">
        <v>4.0599999999999996</v>
      </c>
      <c r="I120" s="208"/>
      <c r="J120" s="203"/>
      <c r="K120" s="203"/>
      <c r="L120" s="209"/>
      <c r="M120" s="210"/>
      <c r="N120" s="211"/>
      <c r="O120" s="211"/>
      <c r="P120" s="211"/>
      <c r="Q120" s="211"/>
      <c r="R120" s="211"/>
      <c r="S120" s="211"/>
      <c r="T120" s="212"/>
      <c r="AT120" s="213" t="s">
        <v>180</v>
      </c>
      <c r="AU120" s="213" t="s">
        <v>83</v>
      </c>
      <c r="AV120" s="13" t="s">
        <v>83</v>
      </c>
      <c r="AW120" s="13" t="s">
        <v>34</v>
      </c>
      <c r="AX120" s="13" t="s">
        <v>73</v>
      </c>
      <c r="AY120" s="213" t="s">
        <v>172</v>
      </c>
    </row>
    <row r="121" spans="1:65" s="13" customFormat="1">
      <c r="B121" s="202"/>
      <c r="C121" s="203"/>
      <c r="D121" s="204" t="s">
        <v>180</v>
      </c>
      <c r="E121" s="205" t="s">
        <v>21</v>
      </c>
      <c r="F121" s="206" t="s">
        <v>1145</v>
      </c>
      <c r="G121" s="203"/>
      <c r="H121" s="207">
        <v>2.4159999999999999</v>
      </c>
      <c r="I121" s="208"/>
      <c r="J121" s="203"/>
      <c r="K121" s="203"/>
      <c r="L121" s="209"/>
      <c r="M121" s="210"/>
      <c r="N121" s="211"/>
      <c r="O121" s="211"/>
      <c r="P121" s="211"/>
      <c r="Q121" s="211"/>
      <c r="R121" s="211"/>
      <c r="S121" s="211"/>
      <c r="T121" s="212"/>
      <c r="AT121" s="213" t="s">
        <v>180</v>
      </c>
      <c r="AU121" s="213" t="s">
        <v>83</v>
      </c>
      <c r="AV121" s="13" t="s">
        <v>83</v>
      </c>
      <c r="AW121" s="13" t="s">
        <v>34</v>
      </c>
      <c r="AX121" s="13" t="s">
        <v>73</v>
      </c>
      <c r="AY121" s="213" t="s">
        <v>172</v>
      </c>
    </row>
    <row r="122" spans="1:65" s="14" customFormat="1">
      <c r="B122" s="214"/>
      <c r="C122" s="215"/>
      <c r="D122" s="204" t="s">
        <v>180</v>
      </c>
      <c r="E122" s="216" t="s">
        <v>134</v>
      </c>
      <c r="F122" s="217" t="s">
        <v>182</v>
      </c>
      <c r="G122" s="215"/>
      <c r="H122" s="218">
        <v>114.289</v>
      </c>
      <c r="I122" s="219"/>
      <c r="J122" s="215"/>
      <c r="K122" s="215"/>
      <c r="L122" s="220"/>
      <c r="M122" s="221"/>
      <c r="N122" s="222"/>
      <c r="O122" s="222"/>
      <c r="P122" s="222"/>
      <c r="Q122" s="222"/>
      <c r="R122" s="222"/>
      <c r="S122" s="222"/>
      <c r="T122" s="223"/>
      <c r="AT122" s="224" t="s">
        <v>180</v>
      </c>
      <c r="AU122" s="224" t="s">
        <v>83</v>
      </c>
      <c r="AV122" s="14" t="s">
        <v>178</v>
      </c>
      <c r="AW122" s="14" t="s">
        <v>34</v>
      </c>
      <c r="AX122" s="14" t="s">
        <v>73</v>
      </c>
      <c r="AY122" s="224" t="s">
        <v>172</v>
      </c>
    </row>
    <row r="123" spans="1:65" s="13" customFormat="1">
      <c r="B123" s="202"/>
      <c r="C123" s="203"/>
      <c r="D123" s="204" t="s">
        <v>180</v>
      </c>
      <c r="E123" s="205" t="s">
        <v>21</v>
      </c>
      <c r="F123" s="206" t="s">
        <v>323</v>
      </c>
      <c r="G123" s="203"/>
      <c r="H123" s="207">
        <v>57.145000000000003</v>
      </c>
      <c r="I123" s="208"/>
      <c r="J123" s="203"/>
      <c r="K123" s="203"/>
      <c r="L123" s="209"/>
      <c r="M123" s="210"/>
      <c r="N123" s="211"/>
      <c r="O123" s="211"/>
      <c r="P123" s="211"/>
      <c r="Q123" s="211"/>
      <c r="R123" s="211"/>
      <c r="S123" s="211"/>
      <c r="T123" s="212"/>
      <c r="AT123" s="213" t="s">
        <v>180</v>
      </c>
      <c r="AU123" s="213" t="s">
        <v>83</v>
      </c>
      <c r="AV123" s="13" t="s">
        <v>83</v>
      </c>
      <c r="AW123" s="13" t="s">
        <v>34</v>
      </c>
      <c r="AX123" s="13" t="s">
        <v>81</v>
      </c>
      <c r="AY123" s="213" t="s">
        <v>172</v>
      </c>
    </row>
    <row r="124" spans="1:65" s="2" customFormat="1" ht="24" customHeight="1">
      <c r="A124" s="35"/>
      <c r="B124" s="36"/>
      <c r="C124" s="189" t="s">
        <v>231</v>
      </c>
      <c r="D124" s="189" t="s">
        <v>174</v>
      </c>
      <c r="E124" s="190" t="s">
        <v>325</v>
      </c>
      <c r="F124" s="191" t="s">
        <v>326</v>
      </c>
      <c r="G124" s="192" t="s">
        <v>115</v>
      </c>
      <c r="H124" s="193">
        <v>17.143000000000001</v>
      </c>
      <c r="I124" s="194"/>
      <c r="J124" s="195">
        <f>ROUND(I124*H124,2)</f>
        <v>0</v>
      </c>
      <c r="K124" s="191" t="s">
        <v>177</v>
      </c>
      <c r="L124" s="40"/>
      <c r="M124" s="196" t="s">
        <v>21</v>
      </c>
      <c r="N124" s="197" t="s">
        <v>44</v>
      </c>
      <c r="O124" s="65"/>
      <c r="P124" s="198">
        <f>O124*H124</f>
        <v>0</v>
      </c>
      <c r="Q124" s="198">
        <v>0</v>
      </c>
      <c r="R124" s="198">
        <f>Q124*H124</f>
        <v>0</v>
      </c>
      <c r="S124" s="198">
        <v>0</v>
      </c>
      <c r="T124" s="19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0" t="s">
        <v>178</v>
      </c>
      <c r="AT124" s="200" t="s">
        <v>174</v>
      </c>
      <c r="AU124" s="200" t="s">
        <v>83</v>
      </c>
      <c r="AY124" s="18" t="s">
        <v>172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18" t="s">
        <v>81</v>
      </c>
      <c r="BK124" s="201">
        <f>ROUND(I124*H124,2)</f>
        <v>0</v>
      </c>
      <c r="BL124" s="18" t="s">
        <v>178</v>
      </c>
      <c r="BM124" s="200" t="s">
        <v>327</v>
      </c>
    </row>
    <row r="125" spans="1:65" s="13" customFormat="1">
      <c r="B125" s="202"/>
      <c r="C125" s="203"/>
      <c r="D125" s="204" t="s">
        <v>180</v>
      </c>
      <c r="E125" s="205" t="s">
        <v>21</v>
      </c>
      <c r="F125" s="206" t="s">
        <v>328</v>
      </c>
      <c r="G125" s="203"/>
      <c r="H125" s="207">
        <v>17.143000000000001</v>
      </c>
      <c r="I125" s="208"/>
      <c r="J125" s="203"/>
      <c r="K125" s="203"/>
      <c r="L125" s="209"/>
      <c r="M125" s="210"/>
      <c r="N125" s="211"/>
      <c r="O125" s="211"/>
      <c r="P125" s="211"/>
      <c r="Q125" s="211"/>
      <c r="R125" s="211"/>
      <c r="S125" s="211"/>
      <c r="T125" s="212"/>
      <c r="AT125" s="213" t="s">
        <v>180</v>
      </c>
      <c r="AU125" s="213" t="s">
        <v>83</v>
      </c>
      <c r="AV125" s="13" t="s">
        <v>83</v>
      </c>
      <c r="AW125" s="13" t="s">
        <v>34</v>
      </c>
      <c r="AX125" s="13" t="s">
        <v>73</v>
      </c>
      <c r="AY125" s="213" t="s">
        <v>172</v>
      </c>
    </row>
    <row r="126" spans="1:65" s="14" customFormat="1">
      <c r="B126" s="214"/>
      <c r="C126" s="215"/>
      <c r="D126" s="204" t="s">
        <v>180</v>
      </c>
      <c r="E126" s="216" t="s">
        <v>21</v>
      </c>
      <c r="F126" s="217" t="s">
        <v>182</v>
      </c>
      <c r="G126" s="215"/>
      <c r="H126" s="218">
        <v>17.143000000000001</v>
      </c>
      <c r="I126" s="219"/>
      <c r="J126" s="215"/>
      <c r="K126" s="215"/>
      <c r="L126" s="220"/>
      <c r="M126" s="221"/>
      <c r="N126" s="222"/>
      <c r="O126" s="222"/>
      <c r="P126" s="222"/>
      <c r="Q126" s="222"/>
      <c r="R126" s="222"/>
      <c r="S126" s="222"/>
      <c r="T126" s="223"/>
      <c r="AT126" s="224" t="s">
        <v>180</v>
      </c>
      <c r="AU126" s="224" t="s">
        <v>83</v>
      </c>
      <c r="AV126" s="14" t="s">
        <v>178</v>
      </c>
      <c r="AW126" s="14" t="s">
        <v>34</v>
      </c>
      <c r="AX126" s="14" t="s">
        <v>81</v>
      </c>
      <c r="AY126" s="224" t="s">
        <v>172</v>
      </c>
    </row>
    <row r="127" spans="1:65" s="2" customFormat="1" ht="24" customHeight="1">
      <c r="A127" s="35"/>
      <c r="B127" s="36"/>
      <c r="C127" s="189" t="s">
        <v>236</v>
      </c>
      <c r="D127" s="189" t="s">
        <v>174</v>
      </c>
      <c r="E127" s="190" t="s">
        <v>960</v>
      </c>
      <c r="F127" s="191" t="s">
        <v>961</v>
      </c>
      <c r="G127" s="192" t="s">
        <v>115</v>
      </c>
      <c r="H127" s="193">
        <v>57.145000000000003</v>
      </c>
      <c r="I127" s="194"/>
      <c r="J127" s="195">
        <f>ROUND(I127*H127,2)</f>
        <v>0</v>
      </c>
      <c r="K127" s="191" t="s">
        <v>177</v>
      </c>
      <c r="L127" s="40"/>
      <c r="M127" s="196" t="s">
        <v>21</v>
      </c>
      <c r="N127" s="197" t="s">
        <v>44</v>
      </c>
      <c r="O127" s="65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178</v>
      </c>
      <c r="AT127" s="200" t="s">
        <v>174</v>
      </c>
      <c r="AU127" s="200" t="s">
        <v>83</v>
      </c>
      <c r="AY127" s="18" t="s">
        <v>172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81</v>
      </c>
      <c r="BK127" s="201">
        <f>ROUND(I127*H127,2)</f>
        <v>0</v>
      </c>
      <c r="BL127" s="18" t="s">
        <v>178</v>
      </c>
      <c r="BM127" s="200" t="s">
        <v>332</v>
      </c>
    </row>
    <row r="128" spans="1:65" s="13" customFormat="1">
      <c r="B128" s="202"/>
      <c r="C128" s="203"/>
      <c r="D128" s="204" t="s">
        <v>180</v>
      </c>
      <c r="E128" s="205" t="s">
        <v>21</v>
      </c>
      <c r="F128" s="206" t="s">
        <v>323</v>
      </c>
      <c r="G128" s="203"/>
      <c r="H128" s="207">
        <v>57.145000000000003</v>
      </c>
      <c r="I128" s="208"/>
      <c r="J128" s="203"/>
      <c r="K128" s="203"/>
      <c r="L128" s="209"/>
      <c r="M128" s="210"/>
      <c r="N128" s="211"/>
      <c r="O128" s="211"/>
      <c r="P128" s="211"/>
      <c r="Q128" s="211"/>
      <c r="R128" s="211"/>
      <c r="S128" s="211"/>
      <c r="T128" s="212"/>
      <c r="AT128" s="213" t="s">
        <v>180</v>
      </c>
      <c r="AU128" s="213" t="s">
        <v>83</v>
      </c>
      <c r="AV128" s="13" t="s">
        <v>83</v>
      </c>
      <c r="AW128" s="13" t="s">
        <v>34</v>
      </c>
      <c r="AX128" s="13" t="s">
        <v>73</v>
      </c>
      <c r="AY128" s="213" t="s">
        <v>172</v>
      </c>
    </row>
    <row r="129" spans="1:65" s="14" customFormat="1">
      <c r="B129" s="214"/>
      <c r="C129" s="215"/>
      <c r="D129" s="204" t="s">
        <v>180</v>
      </c>
      <c r="E129" s="216" t="s">
        <v>21</v>
      </c>
      <c r="F129" s="217" t="s">
        <v>182</v>
      </c>
      <c r="G129" s="215"/>
      <c r="H129" s="218">
        <v>57.145000000000003</v>
      </c>
      <c r="I129" s="219"/>
      <c r="J129" s="215"/>
      <c r="K129" s="215"/>
      <c r="L129" s="220"/>
      <c r="M129" s="221"/>
      <c r="N129" s="222"/>
      <c r="O129" s="222"/>
      <c r="P129" s="222"/>
      <c r="Q129" s="222"/>
      <c r="R129" s="222"/>
      <c r="S129" s="222"/>
      <c r="T129" s="223"/>
      <c r="AT129" s="224" t="s">
        <v>180</v>
      </c>
      <c r="AU129" s="224" t="s">
        <v>83</v>
      </c>
      <c r="AV129" s="14" t="s">
        <v>178</v>
      </c>
      <c r="AW129" s="14" t="s">
        <v>34</v>
      </c>
      <c r="AX129" s="14" t="s">
        <v>81</v>
      </c>
      <c r="AY129" s="224" t="s">
        <v>172</v>
      </c>
    </row>
    <row r="130" spans="1:65" s="2" customFormat="1" ht="24" customHeight="1">
      <c r="A130" s="35"/>
      <c r="B130" s="36"/>
      <c r="C130" s="189" t="s">
        <v>240</v>
      </c>
      <c r="D130" s="189" t="s">
        <v>174</v>
      </c>
      <c r="E130" s="190" t="s">
        <v>334</v>
      </c>
      <c r="F130" s="191" t="s">
        <v>335</v>
      </c>
      <c r="G130" s="192" t="s">
        <v>115</v>
      </c>
      <c r="H130" s="193">
        <v>17.143000000000001</v>
      </c>
      <c r="I130" s="194"/>
      <c r="J130" s="195">
        <f>ROUND(I130*H130,2)</f>
        <v>0</v>
      </c>
      <c r="K130" s="191" t="s">
        <v>177</v>
      </c>
      <c r="L130" s="40"/>
      <c r="M130" s="196" t="s">
        <v>21</v>
      </c>
      <c r="N130" s="197" t="s">
        <v>44</v>
      </c>
      <c r="O130" s="65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178</v>
      </c>
      <c r="AT130" s="200" t="s">
        <v>174</v>
      </c>
      <c r="AU130" s="200" t="s">
        <v>83</v>
      </c>
      <c r="AY130" s="18" t="s">
        <v>172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81</v>
      </c>
      <c r="BK130" s="201">
        <f>ROUND(I130*H130,2)</f>
        <v>0</v>
      </c>
      <c r="BL130" s="18" t="s">
        <v>178</v>
      </c>
      <c r="BM130" s="200" t="s">
        <v>336</v>
      </c>
    </row>
    <row r="131" spans="1:65" s="13" customFormat="1">
      <c r="B131" s="202"/>
      <c r="C131" s="203"/>
      <c r="D131" s="204" t="s">
        <v>180</v>
      </c>
      <c r="E131" s="205" t="s">
        <v>21</v>
      </c>
      <c r="F131" s="206" t="s">
        <v>328</v>
      </c>
      <c r="G131" s="203"/>
      <c r="H131" s="207">
        <v>17.143000000000001</v>
      </c>
      <c r="I131" s="208"/>
      <c r="J131" s="203"/>
      <c r="K131" s="203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180</v>
      </c>
      <c r="AU131" s="213" t="s">
        <v>83</v>
      </c>
      <c r="AV131" s="13" t="s">
        <v>83</v>
      </c>
      <c r="AW131" s="13" t="s">
        <v>34</v>
      </c>
      <c r="AX131" s="13" t="s">
        <v>73</v>
      </c>
      <c r="AY131" s="213" t="s">
        <v>172</v>
      </c>
    </row>
    <row r="132" spans="1:65" s="14" customFormat="1">
      <c r="B132" s="214"/>
      <c r="C132" s="215"/>
      <c r="D132" s="204" t="s">
        <v>180</v>
      </c>
      <c r="E132" s="216" t="s">
        <v>21</v>
      </c>
      <c r="F132" s="217" t="s">
        <v>182</v>
      </c>
      <c r="G132" s="215"/>
      <c r="H132" s="218">
        <v>17.143000000000001</v>
      </c>
      <c r="I132" s="219"/>
      <c r="J132" s="215"/>
      <c r="K132" s="215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180</v>
      </c>
      <c r="AU132" s="224" t="s">
        <v>83</v>
      </c>
      <c r="AV132" s="14" t="s">
        <v>178</v>
      </c>
      <c r="AW132" s="14" t="s">
        <v>34</v>
      </c>
      <c r="AX132" s="14" t="s">
        <v>81</v>
      </c>
      <c r="AY132" s="224" t="s">
        <v>172</v>
      </c>
    </row>
    <row r="133" spans="1:65" s="2" customFormat="1" ht="24" customHeight="1">
      <c r="A133" s="35"/>
      <c r="B133" s="36"/>
      <c r="C133" s="189" t="s">
        <v>8</v>
      </c>
      <c r="D133" s="189" t="s">
        <v>174</v>
      </c>
      <c r="E133" s="190" t="s">
        <v>349</v>
      </c>
      <c r="F133" s="191" t="s">
        <v>350</v>
      </c>
      <c r="G133" s="192" t="s">
        <v>125</v>
      </c>
      <c r="H133" s="193">
        <v>287.42</v>
      </c>
      <c r="I133" s="194"/>
      <c r="J133" s="195">
        <f>ROUND(I133*H133,2)</f>
        <v>0</v>
      </c>
      <c r="K133" s="191" t="s">
        <v>177</v>
      </c>
      <c r="L133" s="40"/>
      <c r="M133" s="196" t="s">
        <v>21</v>
      </c>
      <c r="N133" s="197" t="s">
        <v>44</v>
      </c>
      <c r="O133" s="65"/>
      <c r="P133" s="198">
        <f>O133*H133</f>
        <v>0</v>
      </c>
      <c r="Q133" s="198">
        <v>8.4000000000000003E-4</v>
      </c>
      <c r="R133" s="198">
        <f>Q133*H133</f>
        <v>0.24143280000000003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178</v>
      </c>
      <c r="AT133" s="200" t="s">
        <v>174</v>
      </c>
      <c r="AU133" s="200" t="s">
        <v>83</v>
      </c>
      <c r="AY133" s="18" t="s">
        <v>172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81</v>
      </c>
      <c r="BK133" s="201">
        <f>ROUND(I133*H133,2)</f>
        <v>0</v>
      </c>
      <c r="BL133" s="18" t="s">
        <v>178</v>
      </c>
      <c r="BM133" s="200" t="s">
        <v>351</v>
      </c>
    </row>
    <row r="134" spans="1:65" s="15" customFormat="1">
      <c r="B134" s="225"/>
      <c r="C134" s="226"/>
      <c r="D134" s="204" t="s">
        <v>180</v>
      </c>
      <c r="E134" s="227" t="s">
        <v>21</v>
      </c>
      <c r="F134" s="228" t="s">
        <v>1136</v>
      </c>
      <c r="G134" s="226"/>
      <c r="H134" s="227" t="s">
        <v>21</v>
      </c>
      <c r="I134" s="229"/>
      <c r="J134" s="226"/>
      <c r="K134" s="226"/>
      <c r="L134" s="230"/>
      <c r="M134" s="231"/>
      <c r="N134" s="232"/>
      <c r="O134" s="232"/>
      <c r="P134" s="232"/>
      <c r="Q134" s="232"/>
      <c r="R134" s="232"/>
      <c r="S134" s="232"/>
      <c r="T134" s="233"/>
      <c r="AT134" s="234" t="s">
        <v>180</v>
      </c>
      <c r="AU134" s="234" t="s">
        <v>83</v>
      </c>
      <c r="AV134" s="15" t="s">
        <v>81</v>
      </c>
      <c r="AW134" s="15" t="s">
        <v>34</v>
      </c>
      <c r="AX134" s="15" t="s">
        <v>73</v>
      </c>
      <c r="AY134" s="234" t="s">
        <v>172</v>
      </c>
    </row>
    <row r="135" spans="1:65" s="15" customFormat="1">
      <c r="B135" s="225"/>
      <c r="C135" s="226"/>
      <c r="D135" s="204" t="s">
        <v>180</v>
      </c>
      <c r="E135" s="227" t="s">
        <v>21</v>
      </c>
      <c r="F135" s="228" t="s">
        <v>297</v>
      </c>
      <c r="G135" s="226"/>
      <c r="H135" s="227" t="s">
        <v>21</v>
      </c>
      <c r="I135" s="229"/>
      <c r="J135" s="226"/>
      <c r="K135" s="226"/>
      <c r="L135" s="230"/>
      <c r="M135" s="231"/>
      <c r="N135" s="232"/>
      <c r="O135" s="232"/>
      <c r="P135" s="232"/>
      <c r="Q135" s="232"/>
      <c r="R135" s="232"/>
      <c r="S135" s="232"/>
      <c r="T135" s="233"/>
      <c r="AT135" s="234" t="s">
        <v>180</v>
      </c>
      <c r="AU135" s="234" t="s">
        <v>83</v>
      </c>
      <c r="AV135" s="15" t="s">
        <v>81</v>
      </c>
      <c r="AW135" s="15" t="s">
        <v>34</v>
      </c>
      <c r="AX135" s="15" t="s">
        <v>73</v>
      </c>
      <c r="AY135" s="234" t="s">
        <v>172</v>
      </c>
    </row>
    <row r="136" spans="1:65" s="13" customFormat="1">
      <c r="B136" s="202"/>
      <c r="C136" s="203"/>
      <c r="D136" s="204" t="s">
        <v>180</v>
      </c>
      <c r="E136" s="205" t="s">
        <v>21</v>
      </c>
      <c r="F136" s="206" t="s">
        <v>1146</v>
      </c>
      <c r="G136" s="203"/>
      <c r="H136" s="207">
        <v>258.72000000000003</v>
      </c>
      <c r="I136" s="208"/>
      <c r="J136" s="203"/>
      <c r="K136" s="203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180</v>
      </c>
      <c r="AU136" s="213" t="s">
        <v>83</v>
      </c>
      <c r="AV136" s="13" t="s">
        <v>83</v>
      </c>
      <c r="AW136" s="13" t="s">
        <v>34</v>
      </c>
      <c r="AX136" s="13" t="s">
        <v>73</v>
      </c>
      <c r="AY136" s="213" t="s">
        <v>172</v>
      </c>
    </row>
    <row r="137" spans="1:65" s="15" customFormat="1">
      <c r="B137" s="225"/>
      <c r="C137" s="226"/>
      <c r="D137" s="204" t="s">
        <v>180</v>
      </c>
      <c r="E137" s="227" t="s">
        <v>21</v>
      </c>
      <c r="F137" s="228" t="s">
        <v>277</v>
      </c>
      <c r="G137" s="226"/>
      <c r="H137" s="227" t="s">
        <v>21</v>
      </c>
      <c r="I137" s="229"/>
      <c r="J137" s="226"/>
      <c r="K137" s="226"/>
      <c r="L137" s="230"/>
      <c r="M137" s="231"/>
      <c r="N137" s="232"/>
      <c r="O137" s="232"/>
      <c r="P137" s="232"/>
      <c r="Q137" s="232"/>
      <c r="R137" s="232"/>
      <c r="S137" s="232"/>
      <c r="T137" s="233"/>
      <c r="AT137" s="234" t="s">
        <v>180</v>
      </c>
      <c r="AU137" s="234" t="s">
        <v>83</v>
      </c>
      <c r="AV137" s="15" t="s">
        <v>81</v>
      </c>
      <c r="AW137" s="15" t="s">
        <v>34</v>
      </c>
      <c r="AX137" s="15" t="s">
        <v>73</v>
      </c>
      <c r="AY137" s="234" t="s">
        <v>172</v>
      </c>
    </row>
    <row r="138" spans="1:65" s="13" customFormat="1">
      <c r="B138" s="202"/>
      <c r="C138" s="203"/>
      <c r="D138" s="204" t="s">
        <v>180</v>
      </c>
      <c r="E138" s="205" t="s">
        <v>21</v>
      </c>
      <c r="F138" s="206" t="s">
        <v>1147</v>
      </c>
      <c r="G138" s="203"/>
      <c r="H138" s="207">
        <v>28.7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180</v>
      </c>
      <c r="AU138" s="213" t="s">
        <v>83</v>
      </c>
      <c r="AV138" s="13" t="s">
        <v>83</v>
      </c>
      <c r="AW138" s="13" t="s">
        <v>34</v>
      </c>
      <c r="AX138" s="13" t="s">
        <v>73</v>
      </c>
      <c r="AY138" s="213" t="s">
        <v>172</v>
      </c>
    </row>
    <row r="139" spans="1:65" s="14" customFormat="1">
      <c r="B139" s="214"/>
      <c r="C139" s="215"/>
      <c r="D139" s="204" t="s">
        <v>180</v>
      </c>
      <c r="E139" s="216" t="s">
        <v>124</v>
      </c>
      <c r="F139" s="217" t="s">
        <v>182</v>
      </c>
      <c r="G139" s="215"/>
      <c r="H139" s="218">
        <v>287.42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180</v>
      </c>
      <c r="AU139" s="224" t="s">
        <v>83</v>
      </c>
      <c r="AV139" s="14" t="s">
        <v>178</v>
      </c>
      <c r="AW139" s="14" t="s">
        <v>34</v>
      </c>
      <c r="AX139" s="14" t="s">
        <v>81</v>
      </c>
      <c r="AY139" s="224" t="s">
        <v>172</v>
      </c>
    </row>
    <row r="140" spans="1:65" s="2" customFormat="1" ht="24" customHeight="1">
      <c r="A140" s="35"/>
      <c r="B140" s="36"/>
      <c r="C140" s="189" t="s">
        <v>248</v>
      </c>
      <c r="D140" s="189" t="s">
        <v>174</v>
      </c>
      <c r="E140" s="190" t="s">
        <v>373</v>
      </c>
      <c r="F140" s="191" t="s">
        <v>374</v>
      </c>
      <c r="G140" s="192" t="s">
        <v>125</v>
      </c>
      <c r="H140" s="193">
        <v>287.42</v>
      </c>
      <c r="I140" s="194"/>
      <c r="J140" s="195">
        <f>ROUND(I140*H140,2)</f>
        <v>0</v>
      </c>
      <c r="K140" s="191" t="s">
        <v>177</v>
      </c>
      <c r="L140" s="40"/>
      <c r="M140" s="196" t="s">
        <v>21</v>
      </c>
      <c r="N140" s="197" t="s">
        <v>44</v>
      </c>
      <c r="O140" s="65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178</v>
      </c>
      <c r="AT140" s="200" t="s">
        <v>174</v>
      </c>
      <c r="AU140" s="200" t="s">
        <v>83</v>
      </c>
      <c r="AY140" s="18" t="s">
        <v>172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81</v>
      </c>
      <c r="BK140" s="201">
        <f>ROUND(I140*H140,2)</f>
        <v>0</v>
      </c>
      <c r="BL140" s="18" t="s">
        <v>178</v>
      </c>
      <c r="BM140" s="200" t="s">
        <v>375</v>
      </c>
    </row>
    <row r="141" spans="1:65" s="13" customFormat="1">
      <c r="B141" s="202"/>
      <c r="C141" s="203"/>
      <c r="D141" s="204" t="s">
        <v>180</v>
      </c>
      <c r="E141" s="205" t="s">
        <v>21</v>
      </c>
      <c r="F141" s="206" t="s">
        <v>124</v>
      </c>
      <c r="G141" s="203"/>
      <c r="H141" s="207">
        <v>287.42</v>
      </c>
      <c r="I141" s="208"/>
      <c r="J141" s="203"/>
      <c r="K141" s="203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180</v>
      </c>
      <c r="AU141" s="213" t="s">
        <v>83</v>
      </c>
      <c r="AV141" s="13" t="s">
        <v>83</v>
      </c>
      <c r="AW141" s="13" t="s">
        <v>34</v>
      </c>
      <c r="AX141" s="13" t="s">
        <v>73</v>
      </c>
      <c r="AY141" s="213" t="s">
        <v>172</v>
      </c>
    </row>
    <row r="142" spans="1:65" s="14" customFormat="1">
      <c r="B142" s="214"/>
      <c r="C142" s="215"/>
      <c r="D142" s="204" t="s">
        <v>180</v>
      </c>
      <c r="E142" s="216" t="s">
        <v>21</v>
      </c>
      <c r="F142" s="217" t="s">
        <v>182</v>
      </c>
      <c r="G142" s="215"/>
      <c r="H142" s="218">
        <v>287.42</v>
      </c>
      <c r="I142" s="219"/>
      <c r="J142" s="215"/>
      <c r="K142" s="215"/>
      <c r="L142" s="220"/>
      <c r="M142" s="221"/>
      <c r="N142" s="222"/>
      <c r="O142" s="222"/>
      <c r="P142" s="222"/>
      <c r="Q142" s="222"/>
      <c r="R142" s="222"/>
      <c r="S142" s="222"/>
      <c r="T142" s="223"/>
      <c r="AT142" s="224" t="s">
        <v>180</v>
      </c>
      <c r="AU142" s="224" t="s">
        <v>83</v>
      </c>
      <c r="AV142" s="14" t="s">
        <v>178</v>
      </c>
      <c r="AW142" s="14" t="s">
        <v>34</v>
      </c>
      <c r="AX142" s="14" t="s">
        <v>81</v>
      </c>
      <c r="AY142" s="224" t="s">
        <v>172</v>
      </c>
    </row>
    <row r="143" spans="1:65" s="2" customFormat="1" ht="24" customHeight="1">
      <c r="A143" s="35"/>
      <c r="B143" s="36"/>
      <c r="C143" s="189" t="s">
        <v>253</v>
      </c>
      <c r="D143" s="189" t="s">
        <v>174</v>
      </c>
      <c r="E143" s="190" t="s">
        <v>381</v>
      </c>
      <c r="F143" s="191" t="s">
        <v>382</v>
      </c>
      <c r="G143" s="192" t="s">
        <v>115</v>
      </c>
      <c r="H143" s="193">
        <v>114.289</v>
      </c>
      <c r="I143" s="194"/>
      <c r="J143" s="195">
        <f>ROUND(I143*H143,2)</f>
        <v>0</v>
      </c>
      <c r="K143" s="191" t="s">
        <v>177</v>
      </c>
      <c r="L143" s="40"/>
      <c r="M143" s="196" t="s">
        <v>21</v>
      </c>
      <c r="N143" s="197" t="s">
        <v>44</v>
      </c>
      <c r="O143" s="65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178</v>
      </c>
      <c r="AT143" s="200" t="s">
        <v>174</v>
      </c>
      <c r="AU143" s="200" t="s">
        <v>83</v>
      </c>
      <c r="AY143" s="18" t="s">
        <v>172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81</v>
      </c>
      <c r="BK143" s="201">
        <f>ROUND(I143*H143,2)</f>
        <v>0</v>
      </c>
      <c r="BL143" s="18" t="s">
        <v>178</v>
      </c>
      <c r="BM143" s="200" t="s">
        <v>383</v>
      </c>
    </row>
    <row r="144" spans="1:65" s="13" customFormat="1">
      <c r="B144" s="202"/>
      <c r="C144" s="203"/>
      <c r="D144" s="204" t="s">
        <v>180</v>
      </c>
      <c r="E144" s="205" t="s">
        <v>21</v>
      </c>
      <c r="F144" s="206" t="s">
        <v>134</v>
      </c>
      <c r="G144" s="203"/>
      <c r="H144" s="207">
        <v>114.289</v>
      </c>
      <c r="I144" s="208"/>
      <c r="J144" s="203"/>
      <c r="K144" s="203"/>
      <c r="L144" s="209"/>
      <c r="M144" s="210"/>
      <c r="N144" s="211"/>
      <c r="O144" s="211"/>
      <c r="P144" s="211"/>
      <c r="Q144" s="211"/>
      <c r="R144" s="211"/>
      <c r="S144" s="211"/>
      <c r="T144" s="212"/>
      <c r="AT144" s="213" t="s">
        <v>180</v>
      </c>
      <c r="AU144" s="213" t="s">
        <v>83</v>
      </c>
      <c r="AV144" s="13" t="s">
        <v>83</v>
      </c>
      <c r="AW144" s="13" t="s">
        <v>34</v>
      </c>
      <c r="AX144" s="13" t="s">
        <v>73</v>
      </c>
      <c r="AY144" s="213" t="s">
        <v>172</v>
      </c>
    </row>
    <row r="145" spans="1:65" s="14" customFormat="1">
      <c r="B145" s="214"/>
      <c r="C145" s="215"/>
      <c r="D145" s="204" t="s">
        <v>180</v>
      </c>
      <c r="E145" s="216" t="s">
        <v>21</v>
      </c>
      <c r="F145" s="217" t="s">
        <v>182</v>
      </c>
      <c r="G145" s="215"/>
      <c r="H145" s="218">
        <v>114.289</v>
      </c>
      <c r="I145" s="219"/>
      <c r="J145" s="215"/>
      <c r="K145" s="215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180</v>
      </c>
      <c r="AU145" s="224" t="s">
        <v>83</v>
      </c>
      <c r="AV145" s="14" t="s">
        <v>178</v>
      </c>
      <c r="AW145" s="14" t="s">
        <v>34</v>
      </c>
      <c r="AX145" s="14" t="s">
        <v>81</v>
      </c>
      <c r="AY145" s="224" t="s">
        <v>172</v>
      </c>
    </row>
    <row r="146" spans="1:65" s="2" customFormat="1" ht="24" customHeight="1">
      <c r="A146" s="35"/>
      <c r="B146" s="36"/>
      <c r="C146" s="189" t="s">
        <v>257</v>
      </c>
      <c r="D146" s="189" t="s">
        <v>174</v>
      </c>
      <c r="E146" s="190" t="s">
        <v>386</v>
      </c>
      <c r="F146" s="191" t="s">
        <v>387</v>
      </c>
      <c r="G146" s="192" t="s">
        <v>115</v>
      </c>
      <c r="H146" s="193">
        <v>136.01400000000001</v>
      </c>
      <c r="I146" s="194"/>
      <c r="J146" s="195">
        <f>ROUND(I146*H146,2)</f>
        <v>0</v>
      </c>
      <c r="K146" s="191" t="s">
        <v>177</v>
      </c>
      <c r="L146" s="40"/>
      <c r="M146" s="196" t="s">
        <v>21</v>
      </c>
      <c r="N146" s="197" t="s">
        <v>44</v>
      </c>
      <c r="O146" s="65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178</v>
      </c>
      <c r="AT146" s="200" t="s">
        <v>174</v>
      </c>
      <c r="AU146" s="200" t="s">
        <v>83</v>
      </c>
      <c r="AY146" s="18" t="s">
        <v>172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81</v>
      </c>
      <c r="BK146" s="201">
        <f>ROUND(I146*H146,2)</f>
        <v>0</v>
      </c>
      <c r="BL146" s="18" t="s">
        <v>178</v>
      </c>
      <c r="BM146" s="200" t="s">
        <v>388</v>
      </c>
    </row>
    <row r="147" spans="1:65" s="15" customFormat="1">
      <c r="B147" s="225"/>
      <c r="C147" s="226"/>
      <c r="D147" s="204" t="s">
        <v>180</v>
      </c>
      <c r="E147" s="227" t="s">
        <v>21</v>
      </c>
      <c r="F147" s="228" t="s">
        <v>389</v>
      </c>
      <c r="G147" s="226"/>
      <c r="H147" s="227" t="s">
        <v>21</v>
      </c>
      <c r="I147" s="229"/>
      <c r="J147" s="226"/>
      <c r="K147" s="226"/>
      <c r="L147" s="230"/>
      <c r="M147" s="231"/>
      <c r="N147" s="232"/>
      <c r="O147" s="232"/>
      <c r="P147" s="232"/>
      <c r="Q147" s="232"/>
      <c r="R147" s="232"/>
      <c r="S147" s="232"/>
      <c r="T147" s="233"/>
      <c r="AT147" s="234" t="s">
        <v>180</v>
      </c>
      <c r="AU147" s="234" t="s">
        <v>83</v>
      </c>
      <c r="AV147" s="15" t="s">
        <v>81</v>
      </c>
      <c r="AW147" s="15" t="s">
        <v>34</v>
      </c>
      <c r="AX147" s="15" t="s">
        <v>73</v>
      </c>
      <c r="AY147" s="234" t="s">
        <v>172</v>
      </c>
    </row>
    <row r="148" spans="1:65" s="15" customFormat="1">
      <c r="B148" s="225"/>
      <c r="C148" s="226"/>
      <c r="D148" s="204" t="s">
        <v>180</v>
      </c>
      <c r="E148" s="227" t="s">
        <v>21</v>
      </c>
      <c r="F148" s="228" t="s">
        <v>390</v>
      </c>
      <c r="G148" s="226"/>
      <c r="H148" s="227" t="s">
        <v>21</v>
      </c>
      <c r="I148" s="229"/>
      <c r="J148" s="226"/>
      <c r="K148" s="226"/>
      <c r="L148" s="230"/>
      <c r="M148" s="231"/>
      <c r="N148" s="232"/>
      <c r="O148" s="232"/>
      <c r="P148" s="232"/>
      <c r="Q148" s="232"/>
      <c r="R148" s="232"/>
      <c r="S148" s="232"/>
      <c r="T148" s="233"/>
      <c r="AT148" s="234" t="s">
        <v>180</v>
      </c>
      <c r="AU148" s="234" t="s">
        <v>83</v>
      </c>
      <c r="AV148" s="15" t="s">
        <v>81</v>
      </c>
      <c r="AW148" s="15" t="s">
        <v>34</v>
      </c>
      <c r="AX148" s="15" t="s">
        <v>73</v>
      </c>
      <c r="AY148" s="234" t="s">
        <v>172</v>
      </c>
    </row>
    <row r="149" spans="1:65" s="13" customFormat="1">
      <c r="B149" s="202"/>
      <c r="C149" s="203"/>
      <c r="D149" s="204" t="s">
        <v>180</v>
      </c>
      <c r="E149" s="205" t="s">
        <v>21</v>
      </c>
      <c r="F149" s="206" t="s">
        <v>1019</v>
      </c>
      <c r="G149" s="203"/>
      <c r="H149" s="207">
        <v>43.45</v>
      </c>
      <c r="I149" s="208"/>
      <c r="J149" s="203"/>
      <c r="K149" s="203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180</v>
      </c>
      <c r="AU149" s="213" t="s">
        <v>83</v>
      </c>
      <c r="AV149" s="13" t="s">
        <v>83</v>
      </c>
      <c r="AW149" s="13" t="s">
        <v>34</v>
      </c>
      <c r="AX149" s="13" t="s">
        <v>73</v>
      </c>
      <c r="AY149" s="213" t="s">
        <v>172</v>
      </c>
    </row>
    <row r="150" spans="1:65" s="15" customFormat="1">
      <c r="B150" s="225"/>
      <c r="C150" s="226"/>
      <c r="D150" s="204" t="s">
        <v>180</v>
      </c>
      <c r="E150" s="227" t="s">
        <v>21</v>
      </c>
      <c r="F150" s="228" t="s">
        <v>140</v>
      </c>
      <c r="G150" s="226"/>
      <c r="H150" s="227" t="s">
        <v>21</v>
      </c>
      <c r="I150" s="229"/>
      <c r="J150" s="226"/>
      <c r="K150" s="226"/>
      <c r="L150" s="230"/>
      <c r="M150" s="231"/>
      <c r="N150" s="232"/>
      <c r="O150" s="232"/>
      <c r="P150" s="232"/>
      <c r="Q150" s="232"/>
      <c r="R150" s="232"/>
      <c r="S150" s="232"/>
      <c r="T150" s="233"/>
      <c r="AT150" s="234" t="s">
        <v>180</v>
      </c>
      <c r="AU150" s="234" t="s">
        <v>83</v>
      </c>
      <c r="AV150" s="15" t="s">
        <v>81</v>
      </c>
      <c r="AW150" s="15" t="s">
        <v>34</v>
      </c>
      <c r="AX150" s="15" t="s">
        <v>73</v>
      </c>
      <c r="AY150" s="234" t="s">
        <v>172</v>
      </c>
    </row>
    <row r="151" spans="1:65" s="13" customFormat="1">
      <c r="B151" s="202"/>
      <c r="C151" s="203"/>
      <c r="D151" s="204" t="s">
        <v>180</v>
      </c>
      <c r="E151" s="205" t="s">
        <v>21</v>
      </c>
      <c r="F151" s="206" t="s">
        <v>1020</v>
      </c>
      <c r="G151" s="203"/>
      <c r="H151" s="207">
        <v>21.725000000000001</v>
      </c>
      <c r="I151" s="208"/>
      <c r="J151" s="203"/>
      <c r="K151" s="203"/>
      <c r="L151" s="209"/>
      <c r="M151" s="210"/>
      <c r="N151" s="211"/>
      <c r="O151" s="211"/>
      <c r="P151" s="211"/>
      <c r="Q151" s="211"/>
      <c r="R151" s="211"/>
      <c r="S151" s="211"/>
      <c r="T151" s="212"/>
      <c r="AT151" s="213" t="s">
        <v>180</v>
      </c>
      <c r="AU151" s="213" t="s">
        <v>83</v>
      </c>
      <c r="AV151" s="13" t="s">
        <v>83</v>
      </c>
      <c r="AW151" s="13" t="s">
        <v>34</v>
      </c>
      <c r="AX151" s="13" t="s">
        <v>73</v>
      </c>
      <c r="AY151" s="213" t="s">
        <v>172</v>
      </c>
    </row>
    <row r="152" spans="1:65" s="13" customFormat="1">
      <c r="B152" s="202"/>
      <c r="C152" s="203"/>
      <c r="D152" s="204" t="s">
        <v>180</v>
      </c>
      <c r="E152" s="205" t="s">
        <v>21</v>
      </c>
      <c r="F152" s="206" t="s">
        <v>1021</v>
      </c>
      <c r="G152" s="203"/>
      <c r="H152" s="207">
        <v>70.838999999999999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180</v>
      </c>
      <c r="AU152" s="213" t="s">
        <v>83</v>
      </c>
      <c r="AV152" s="13" t="s">
        <v>83</v>
      </c>
      <c r="AW152" s="13" t="s">
        <v>34</v>
      </c>
      <c r="AX152" s="13" t="s">
        <v>73</v>
      </c>
      <c r="AY152" s="213" t="s">
        <v>172</v>
      </c>
    </row>
    <row r="153" spans="1:65" s="14" customFormat="1">
      <c r="B153" s="214"/>
      <c r="C153" s="215"/>
      <c r="D153" s="204" t="s">
        <v>180</v>
      </c>
      <c r="E153" s="216" t="s">
        <v>21</v>
      </c>
      <c r="F153" s="217" t="s">
        <v>182</v>
      </c>
      <c r="G153" s="215"/>
      <c r="H153" s="218">
        <v>136.01400000000001</v>
      </c>
      <c r="I153" s="219"/>
      <c r="J153" s="215"/>
      <c r="K153" s="215"/>
      <c r="L153" s="220"/>
      <c r="M153" s="221"/>
      <c r="N153" s="222"/>
      <c r="O153" s="222"/>
      <c r="P153" s="222"/>
      <c r="Q153" s="222"/>
      <c r="R153" s="222"/>
      <c r="S153" s="222"/>
      <c r="T153" s="223"/>
      <c r="AT153" s="224" t="s">
        <v>180</v>
      </c>
      <c r="AU153" s="224" t="s">
        <v>83</v>
      </c>
      <c r="AV153" s="14" t="s">
        <v>178</v>
      </c>
      <c r="AW153" s="14" t="s">
        <v>34</v>
      </c>
      <c r="AX153" s="14" t="s">
        <v>81</v>
      </c>
      <c r="AY153" s="224" t="s">
        <v>172</v>
      </c>
    </row>
    <row r="154" spans="1:65" s="2" customFormat="1" ht="24" customHeight="1">
      <c r="A154" s="35"/>
      <c r="B154" s="36"/>
      <c r="C154" s="189" t="s">
        <v>265</v>
      </c>
      <c r="D154" s="189" t="s">
        <v>174</v>
      </c>
      <c r="E154" s="190" t="s">
        <v>396</v>
      </c>
      <c r="F154" s="191" t="s">
        <v>397</v>
      </c>
      <c r="G154" s="192" t="s">
        <v>115</v>
      </c>
      <c r="H154" s="193">
        <v>92.563999999999993</v>
      </c>
      <c r="I154" s="194"/>
      <c r="J154" s="195">
        <f>ROUND(I154*H154,2)</f>
        <v>0</v>
      </c>
      <c r="K154" s="191" t="s">
        <v>177</v>
      </c>
      <c r="L154" s="40"/>
      <c r="M154" s="196" t="s">
        <v>21</v>
      </c>
      <c r="N154" s="197" t="s">
        <v>44</v>
      </c>
      <c r="O154" s="65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178</v>
      </c>
      <c r="AT154" s="200" t="s">
        <v>174</v>
      </c>
      <c r="AU154" s="200" t="s">
        <v>83</v>
      </c>
      <c r="AY154" s="18" t="s">
        <v>172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8" t="s">
        <v>81</v>
      </c>
      <c r="BK154" s="201">
        <f>ROUND(I154*H154,2)</f>
        <v>0</v>
      </c>
      <c r="BL154" s="18" t="s">
        <v>178</v>
      </c>
      <c r="BM154" s="200" t="s">
        <v>398</v>
      </c>
    </row>
    <row r="155" spans="1:65" s="15" customFormat="1">
      <c r="B155" s="225"/>
      <c r="C155" s="226"/>
      <c r="D155" s="204" t="s">
        <v>180</v>
      </c>
      <c r="E155" s="227" t="s">
        <v>21</v>
      </c>
      <c r="F155" s="228" t="s">
        <v>276</v>
      </c>
      <c r="G155" s="226"/>
      <c r="H155" s="227" t="s">
        <v>21</v>
      </c>
      <c r="I155" s="229"/>
      <c r="J155" s="226"/>
      <c r="K155" s="226"/>
      <c r="L155" s="230"/>
      <c r="M155" s="231"/>
      <c r="N155" s="232"/>
      <c r="O155" s="232"/>
      <c r="P155" s="232"/>
      <c r="Q155" s="232"/>
      <c r="R155" s="232"/>
      <c r="S155" s="232"/>
      <c r="T155" s="233"/>
      <c r="AT155" s="234" t="s">
        <v>180</v>
      </c>
      <c r="AU155" s="234" t="s">
        <v>83</v>
      </c>
      <c r="AV155" s="15" t="s">
        <v>81</v>
      </c>
      <c r="AW155" s="15" t="s">
        <v>34</v>
      </c>
      <c r="AX155" s="15" t="s">
        <v>73</v>
      </c>
      <c r="AY155" s="234" t="s">
        <v>172</v>
      </c>
    </row>
    <row r="156" spans="1:65" s="15" customFormat="1">
      <c r="B156" s="225"/>
      <c r="C156" s="226"/>
      <c r="D156" s="204" t="s">
        <v>180</v>
      </c>
      <c r="E156" s="227" t="s">
        <v>21</v>
      </c>
      <c r="F156" s="228" t="s">
        <v>399</v>
      </c>
      <c r="G156" s="226"/>
      <c r="H156" s="227" t="s">
        <v>21</v>
      </c>
      <c r="I156" s="229"/>
      <c r="J156" s="226"/>
      <c r="K156" s="226"/>
      <c r="L156" s="230"/>
      <c r="M156" s="231"/>
      <c r="N156" s="232"/>
      <c r="O156" s="232"/>
      <c r="P156" s="232"/>
      <c r="Q156" s="232"/>
      <c r="R156" s="232"/>
      <c r="S156" s="232"/>
      <c r="T156" s="233"/>
      <c r="AT156" s="234" t="s">
        <v>180</v>
      </c>
      <c r="AU156" s="234" t="s">
        <v>83</v>
      </c>
      <c r="AV156" s="15" t="s">
        <v>81</v>
      </c>
      <c r="AW156" s="15" t="s">
        <v>34</v>
      </c>
      <c r="AX156" s="15" t="s">
        <v>73</v>
      </c>
      <c r="AY156" s="234" t="s">
        <v>172</v>
      </c>
    </row>
    <row r="157" spans="1:65" s="13" customFormat="1">
      <c r="B157" s="202"/>
      <c r="C157" s="203"/>
      <c r="D157" s="204" t="s">
        <v>180</v>
      </c>
      <c r="E157" s="205" t="s">
        <v>21</v>
      </c>
      <c r="F157" s="206" t="s">
        <v>1148</v>
      </c>
      <c r="G157" s="203"/>
      <c r="H157" s="207">
        <v>92.563999999999993</v>
      </c>
      <c r="I157" s="208"/>
      <c r="J157" s="203"/>
      <c r="K157" s="203"/>
      <c r="L157" s="209"/>
      <c r="M157" s="210"/>
      <c r="N157" s="211"/>
      <c r="O157" s="211"/>
      <c r="P157" s="211"/>
      <c r="Q157" s="211"/>
      <c r="R157" s="211"/>
      <c r="S157" s="211"/>
      <c r="T157" s="212"/>
      <c r="AT157" s="213" t="s">
        <v>180</v>
      </c>
      <c r="AU157" s="213" t="s">
        <v>83</v>
      </c>
      <c r="AV157" s="13" t="s">
        <v>83</v>
      </c>
      <c r="AW157" s="13" t="s">
        <v>34</v>
      </c>
      <c r="AX157" s="13" t="s">
        <v>73</v>
      </c>
      <c r="AY157" s="213" t="s">
        <v>172</v>
      </c>
    </row>
    <row r="158" spans="1:65" s="14" customFormat="1">
      <c r="B158" s="214"/>
      <c r="C158" s="215"/>
      <c r="D158" s="204" t="s">
        <v>180</v>
      </c>
      <c r="E158" s="216" t="s">
        <v>131</v>
      </c>
      <c r="F158" s="217" t="s">
        <v>182</v>
      </c>
      <c r="G158" s="215"/>
      <c r="H158" s="218">
        <v>92.563999999999993</v>
      </c>
      <c r="I158" s="219"/>
      <c r="J158" s="215"/>
      <c r="K158" s="215"/>
      <c r="L158" s="220"/>
      <c r="M158" s="221"/>
      <c r="N158" s="222"/>
      <c r="O158" s="222"/>
      <c r="P158" s="222"/>
      <c r="Q158" s="222"/>
      <c r="R158" s="222"/>
      <c r="S158" s="222"/>
      <c r="T158" s="223"/>
      <c r="AT158" s="224" t="s">
        <v>180</v>
      </c>
      <c r="AU158" s="224" t="s">
        <v>83</v>
      </c>
      <c r="AV158" s="14" t="s">
        <v>178</v>
      </c>
      <c r="AW158" s="14" t="s">
        <v>34</v>
      </c>
      <c r="AX158" s="14" t="s">
        <v>81</v>
      </c>
      <c r="AY158" s="224" t="s">
        <v>172</v>
      </c>
    </row>
    <row r="159" spans="1:65" s="2" customFormat="1" ht="24" customHeight="1">
      <c r="A159" s="35"/>
      <c r="B159" s="36"/>
      <c r="C159" s="189" t="s">
        <v>272</v>
      </c>
      <c r="D159" s="189" t="s">
        <v>174</v>
      </c>
      <c r="E159" s="190" t="s">
        <v>402</v>
      </c>
      <c r="F159" s="191" t="s">
        <v>403</v>
      </c>
      <c r="G159" s="192" t="s">
        <v>115</v>
      </c>
      <c r="H159" s="193">
        <v>114.289</v>
      </c>
      <c r="I159" s="194"/>
      <c r="J159" s="195">
        <f>ROUND(I159*H159,2)</f>
        <v>0</v>
      </c>
      <c r="K159" s="191" t="s">
        <v>177</v>
      </c>
      <c r="L159" s="40"/>
      <c r="M159" s="196" t="s">
        <v>21</v>
      </c>
      <c r="N159" s="197" t="s">
        <v>44</v>
      </c>
      <c r="O159" s="65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178</v>
      </c>
      <c r="AT159" s="200" t="s">
        <v>174</v>
      </c>
      <c r="AU159" s="200" t="s">
        <v>83</v>
      </c>
      <c r="AY159" s="18" t="s">
        <v>172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81</v>
      </c>
      <c r="BK159" s="201">
        <f>ROUND(I159*H159,2)</f>
        <v>0</v>
      </c>
      <c r="BL159" s="18" t="s">
        <v>178</v>
      </c>
      <c r="BM159" s="200" t="s">
        <v>404</v>
      </c>
    </row>
    <row r="160" spans="1:65" s="15" customFormat="1">
      <c r="B160" s="225"/>
      <c r="C160" s="226"/>
      <c r="D160" s="204" t="s">
        <v>180</v>
      </c>
      <c r="E160" s="227" t="s">
        <v>21</v>
      </c>
      <c r="F160" s="228" t="s">
        <v>405</v>
      </c>
      <c r="G160" s="226"/>
      <c r="H160" s="227" t="s">
        <v>21</v>
      </c>
      <c r="I160" s="229"/>
      <c r="J160" s="226"/>
      <c r="K160" s="226"/>
      <c r="L160" s="230"/>
      <c r="M160" s="231"/>
      <c r="N160" s="232"/>
      <c r="O160" s="232"/>
      <c r="P160" s="232"/>
      <c r="Q160" s="232"/>
      <c r="R160" s="232"/>
      <c r="S160" s="232"/>
      <c r="T160" s="233"/>
      <c r="AT160" s="234" t="s">
        <v>180</v>
      </c>
      <c r="AU160" s="234" t="s">
        <v>83</v>
      </c>
      <c r="AV160" s="15" t="s">
        <v>81</v>
      </c>
      <c r="AW160" s="15" t="s">
        <v>34</v>
      </c>
      <c r="AX160" s="15" t="s">
        <v>73</v>
      </c>
      <c r="AY160" s="234" t="s">
        <v>172</v>
      </c>
    </row>
    <row r="161" spans="1:65" s="13" customFormat="1">
      <c r="B161" s="202"/>
      <c r="C161" s="203"/>
      <c r="D161" s="204" t="s">
        <v>180</v>
      </c>
      <c r="E161" s="205" t="s">
        <v>21</v>
      </c>
      <c r="F161" s="206" t="s">
        <v>406</v>
      </c>
      <c r="G161" s="203"/>
      <c r="H161" s="207">
        <v>114.289</v>
      </c>
      <c r="I161" s="208"/>
      <c r="J161" s="203"/>
      <c r="K161" s="203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180</v>
      </c>
      <c r="AU161" s="213" t="s">
        <v>83</v>
      </c>
      <c r="AV161" s="13" t="s">
        <v>83</v>
      </c>
      <c r="AW161" s="13" t="s">
        <v>34</v>
      </c>
      <c r="AX161" s="13" t="s">
        <v>73</v>
      </c>
      <c r="AY161" s="213" t="s">
        <v>172</v>
      </c>
    </row>
    <row r="162" spans="1:65" s="14" customFormat="1">
      <c r="B162" s="214"/>
      <c r="C162" s="215"/>
      <c r="D162" s="204" t="s">
        <v>180</v>
      </c>
      <c r="E162" s="216" t="s">
        <v>21</v>
      </c>
      <c r="F162" s="217" t="s">
        <v>182</v>
      </c>
      <c r="G162" s="215"/>
      <c r="H162" s="218">
        <v>114.289</v>
      </c>
      <c r="I162" s="219"/>
      <c r="J162" s="215"/>
      <c r="K162" s="215"/>
      <c r="L162" s="220"/>
      <c r="M162" s="221"/>
      <c r="N162" s="222"/>
      <c r="O162" s="222"/>
      <c r="P162" s="222"/>
      <c r="Q162" s="222"/>
      <c r="R162" s="222"/>
      <c r="S162" s="222"/>
      <c r="T162" s="223"/>
      <c r="AT162" s="224" t="s">
        <v>180</v>
      </c>
      <c r="AU162" s="224" t="s">
        <v>83</v>
      </c>
      <c r="AV162" s="14" t="s">
        <v>178</v>
      </c>
      <c r="AW162" s="14" t="s">
        <v>34</v>
      </c>
      <c r="AX162" s="14" t="s">
        <v>81</v>
      </c>
      <c r="AY162" s="224" t="s">
        <v>172</v>
      </c>
    </row>
    <row r="163" spans="1:65" s="2" customFormat="1" ht="16.5" customHeight="1">
      <c r="A163" s="35"/>
      <c r="B163" s="36"/>
      <c r="C163" s="189" t="s">
        <v>7</v>
      </c>
      <c r="D163" s="189" t="s">
        <v>174</v>
      </c>
      <c r="E163" s="190" t="s">
        <v>412</v>
      </c>
      <c r="F163" s="191" t="s">
        <v>413</v>
      </c>
      <c r="G163" s="192" t="s">
        <v>115</v>
      </c>
      <c r="H163" s="193">
        <v>114.289</v>
      </c>
      <c r="I163" s="194"/>
      <c r="J163" s="195">
        <f>ROUND(I163*H163,2)</f>
        <v>0</v>
      </c>
      <c r="K163" s="191" t="s">
        <v>177</v>
      </c>
      <c r="L163" s="40"/>
      <c r="M163" s="196" t="s">
        <v>21</v>
      </c>
      <c r="N163" s="197" t="s">
        <v>44</v>
      </c>
      <c r="O163" s="65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178</v>
      </c>
      <c r="AT163" s="200" t="s">
        <v>174</v>
      </c>
      <c r="AU163" s="200" t="s">
        <v>83</v>
      </c>
      <c r="AY163" s="18" t="s">
        <v>172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8" t="s">
        <v>81</v>
      </c>
      <c r="BK163" s="201">
        <f>ROUND(I163*H163,2)</f>
        <v>0</v>
      </c>
      <c r="BL163" s="18" t="s">
        <v>178</v>
      </c>
      <c r="BM163" s="200" t="s">
        <v>414</v>
      </c>
    </row>
    <row r="164" spans="1:65" s="13" customFormat="1">
      <c r="B164" s="202"/>
      <c r="C164" s="203"/>
      <c r="D164" s="204" t="s">
        <v>180</v>
      </c>
      <c r="E164" s="205" t="s">
        <v>21</v>
      </c>
      <c r="F164" s="206" t="s">
        <v>134</v>
      </c>
      <c r="G164" s="203"/>
      <c r="H164" s="207">
        <v>114.289</v>
      </c>
      <c r="I164" s="208"/>
      <c r="J164" s="203"/>
      <c r="K164" s="203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180</v>
      </c>
      <c r="AU164" s="213" t="s">
        <v>83</v>
      </c>
      <c r="AV164" s="13" t="s">
        <v>83</v>
      </c>
      <c r="AW164" s="13" t="s">
        <v>34</v>
      </c>
      <c r="AX164" s="13" t="s">
        <v>73</v>
      </c>
      <c r="AY164" s="213" t="s">
        <v>172</v>
      </c>
    </row>
    <row r="165" spans="1:65" s="14" customFormat="1">
      <c r="B165" s="214"/>
      <c r="C165" s="215"/>
      <c r="D165" s="204" t="s">
        <v>180</v>
      </c>
      <c r="E165" s="216" t="s">
        <v>21</v>
      </c>
      <c r="F165" s="217" t="s">
        <v>182</v>
      </c>
      <c r="G165" s="215"/>
      <c r="H165" s="218">
        <v>114.289</v>
      </c>
      <c r="I165" s="219"/>
      <c r="J165" s="215"/>
      <c r="K165" s="215"/>
      <c r="L165" s="220"/>
      <c r="M165" s="221"/>
      <c r="N165" s="222"/>
      <c r="O165" s="222"/>
      <c r="P165" s="222"/>
      <c r="Q165" s="222"/>
      <c r="R165" s="222"/>
      <c r="S165" s="222"/>
      <c r="T165" s="223"/>
      <c r="AT165" s="224" t="s">
        <v>180</v>
      </c>
      <c r="AU165" s="224" t="s">
        <v>83</v>
      </c>
      <c r="AV165" s="14" t="s">
        <v>178</v>
      </c>
      <c r="AW165" s="14" t="s">
        <v>34</v>
      </c>
      <c r="AX165" s="14" t="s">
        <v>81</v>
      </c>
      <c r="AY165" s="224" t="s">
        <v>172</v>
      </c>
    </row>
    <row r="166" spans="1:65" s="2" customFormat="1" ht="16.5" customHeight="1">
      <c r="A166" s="35"/>
      <c r="B166" s="36"/>
      <c r="C166" s="235" t="s">
        <v>284</v>
      </c>
      <c r="D166" s="235" t="s">
        <v>416</v>
      </c>
      <c r="E166" s="236" t="s">
        <v>417</v>
      </c>
      <c r="F166" s="237" t="s">
        <v>418</v>
      </c>
      <c r="G166" s="238" t="s">
        <v>419</v>
      </c>
      <c r="H166" s="239">
        <v>185.12799999999999</v>
      </c>
      <c r="I166" s="240"/>
      <c r="J166" s="241">
        <f>ROUND(I166*H166,2)</f>
        <v>0</v>
      </c>
      <c r="K166" s="237" t="s">
        <v>177</v>
      </c>
      <c r="L166" s="242"/>
      <c r="M166" s="243" t="s">
        <v>21</v>
      </c>
      <c r="N166" s="244" t="s">
        <v>44</v>
      </c>
      <c r="O166" s="65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214</v>
      </c>
      <c r="AT166" s="200" t="s">
        <v>416</v>
      </c>
      <c r="AU166" s="200" t="s">
        <v>83</v>
      </c>
      <c r="AY166" s="18" t="s">
        <v>172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8" t="s">
        <v>81</v>
      </c>
      <c r="BK166" s="201">
        <f>ROUND(I166*H166,2)</f>
        <v>0</v>
      </c>
      <c r="BL166" s="18" t="s">
        <v>178</v>
      </c>
      <c r="BM166" s="200" t="s">
        <v>420</v>
      </c>
    </row>
    <row r="167" spans="1:65" s="13" customFormat="1">
      <c r="B167" s="202"/>
      <c r="C167" s="203"/>
      <c r="D167" s="204" t="s">
        <v>180</v>
      </c>
      <c r="E167" s="205" t="s">
        <v>21</v>
      </c>
      <c r="F167" s="206" t="s">
        <v>421</v>
      </c>
      <c r="G167" s="203"/>
      <c r="H167" s="207">
        <v>185.12799999999999</v>
      </c>
      <c r="I167" s="208"/>
      <c r="J167" s="203"/>
      <c r="K167" s="203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180</v>
      </c>
      <c r="AU167" s="213" t="s">
        <v>83</v>
      </c>
      <c r="AV167" s="13" t="s">
        <v>83</v>
      </c>
      <c r="AW167" s="13" t="s">
        <v>34</v>
      </c>
      <c r="AX167" s="13" t="s">
        <v>73</v>
      </c>
      <c r="AY167" s="213" t="s">
        <v>172</v>
      </c>
    </row>
    <row r="168" spans="1:65" s="14" customFormat="1">
      <c r="B168" s="214"/>
      <c r="C168" s="215"/>
      <c r="D168" s="204" t="s">
        <v>180</v>
      </c>
      <c r="E168" s="216" t="s">
        <v>21</v>
      </c>
      <c r="F168" s="217" t="s">
        <v>182</v>
      </c>
      <c r="G168" s="215"/>
      <c r="H168" s="218">
        <v>185.12799999999999</v>
      </c>
      <c r="I168" s="219"/>
      <c r="J168" s="215"/>
      <c r="K168" s="215"/>
      <c r="L168" s="220"/>
      <c r="M168" s="221"/>
      <c r="N168" s="222"/>
      <c r="O168" s="222"/>
      <c r="P168" s="222"/>
      <c r="Q168" s="222"/>
      <c r="R168" s="222"/>
      <c r="S168" s="222"/>
      <c r="T168" s="223"/>
      <c r="AT168" s="224" t="s">
        <v>180</v>
      </c>
      <c r="AU168" s="224" t="s">
        <v>83</v>
      </c>
      <c r="AV168" s="14" t="s">
        <v>178</v>
      </c>
      <c r="AW168" s="14" t="s">
        <v>34</v>
      </c>
      <c r="AX168" s="14" t="s">
        <v>81</v>
      </c>
      <c r="AY168" s="224" t="s">
        <v>172</v>
      </c>
    </row>
    <row r="169" spans="1:65" s="2" customFormat="1" ht="24" customHeight="1">
      <c r="A169" s="35"/>
      <c r="B169" s="36"/>
      <c r="C169" s="189" t="s">
        <v>288</v>
      </c>
      <c r="D169" s="189" t="s">
        <v>174</v>
      </c>
      <c r="E169" s="190" t="s">
        <v>423</v>
      </c>
      <c r="F169" s="191" t="s">
        <v>424</v>
      </c>
      <c r="G169" s="192" t="s">
        <v>115</v>
      </c>
      <c r="H169" s="193">
        <v>72.415999999999997</v>
      </c>
      <c r="I169" s="194"/>
      <c r="J169" s="195">
        <f>ROUND(I169*H169,2)</f>
        <v>0</v>
      </c>
      <c r="K169" s="191" t="s">
        <v>177</v>
      </c>
      <c r="L169" s="40"/>
      <c r="M169" s="196" t="s">
        <v>21</v>
      </c>
      <c r="N169" s="197" t="s">
        <v>44</v>
      </c>
      <c r="O169" s="65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178</v>
      </c>
      <c r="AT169" s="200" t="s">
        <v>174</v>
      </c>
      <c r="AU169" s="200" t="s">
        <v>83</v>
      </c>
      <c r="AY169" s="18" t="s">
        <v>172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8" t="s">
        <v>81</v>
      </c>
      <c r="BK169" s="201">
        <f>ROUND(I169*H169,2)</f>
        <v>0</v>
      </c>
      <c r="BL169" s="18" t="s">
        <v>178</v>
      </c>
      <c r="BM169" s="200" t="s">
        <v>425</v>
      </c>
    </row>
    <row r="170" spans="1:65" s="13" customFormat="1">
      <c r="B170" s="202"/>
      <c r="C170" s="203"/>
      <c r="D170" s="204" t="s">
        <v>180</v>
      </c>
      <c r="E170" s="205" t="s">
        <v>21</v>
      </c>
      <c r="F170" s="206" t="s">
        <v>965</v>
      </c>
      <c r="G170" s="203"/>
      <c r="H170" s="207">
        <v>72.415999999999997</v>
      </c>
      <c r="I170" s="208"/>
      <c r="J170" s="203"/>
      <c r="K170" s="203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180</v>
      </c>
      <c r="AU170" s="213" t="s">
        <v>83</v>
      </c>
      <c r="AV170" s="13" t="s">
        <v>83</v>
      </c>
      <c r="AW170" s="13" t="s">
        <v>34</v>
      </c>
      <c r="AX170" s="13" t="s">
        <v>73</v>
      </c>
      <c r="AY170" s="213" t="s">
        <v>172</v>
      </c>
    </row>
    <row r="171" spans="1:65" s="14" customFormat="1">
      <c r="B171" s="214"/>
      <c r="C171" s="215"/>
      <c r="D171" s="204" t="s">
        <v>180</v>
      </c>
      <c r="E171" s="216" t="s">
        <v>137</v>
      </c>
      <c r="F171" s="217" t="s">
        <v>182</v>
      </c>
      <c r="G171" s="215"/>
      <c r="H171" s="218">
        <v>72.415999999999997</v>
      </c>
      <c r="I171" s="219"/>
      <c r="J171" s="215"/>
      <c r="K171" s="215"/>
      <c r="L171" s="220"/>
      <c r="M171" s="221"/>
      <c r="N171" s="222"/>
      <c r="O171" s="222"/>
      <c r="P171" s="222"/>
      <c r="Q171" s="222"/>
      <c r="R171" s="222"/>
      <c r="S171" s="222"/>
      <c r="T171" s="223"/>
      <c r="AT171" s="224" t="s">
        <v>180</v>
      </c>
      <c r="AU171" s="224" t="s">
        <v>83</v>
      </c>
      <c r="AV171" s="14" t="s">
        <v>178</v>
      </c>
      <c r="AW171" s="14" t="s">
        <v>34</v>
      </c>
      <c r="AX171" s="14" t="s">
        <v>81</v>
      </c>
      <c r="AY171" s="224" t="s">
        <v>172</v>
      </c>
    </row>
    <row r="172" spans="1:65" s="2" customFormat="1" ht="16.5" customHeight="1">
      <c r="A172" s="35"/>
      <c r="B172" s="36"/>
      <c r="C172" s="235" t="s">
        <v>292</v>
      </c>
      <c r="D172" s="235" t="s">
        <v>416</v>
      </c>
      <c r="E172" s="236" t="s">
        <v>428</v>
      </c>
      <c r="F172" s="237" t="s">
        <v>429</v>
      </c>
      <c r="G172" s="238" t="s">
        <v>419</v>
      </c>
      <c r="H172" s="239">
        <v>91.244</v>
      </c>
      <c r="I172" s="240"/>
      <c r="J172" s="241">
        <f>ROUND(I172*H172,2)</f>
        <v>0</v>
      </c>
      <c r="K172" s="237" t="s">
        <v>177</v>
      </c>
      <c r="L172" s="242"/>
      <c r="M172" s="243" t="s">
        <v>21</v>
      </c>
      <c r="N172" s="244" t="s">
        <v>44</v>
      </c>
      <c r="O172" s="65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214</v>
      </c>
      <c r="AT172" s="200" t="s">
        <v>416</v>
      </c>
      <c r="AU172" s="200" t="s">
        <v>83</v>
      </c>
      <c r="AY172" s="18" t="s">
        <v>172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18" t="s">
        <v>81</v>
      </c>
      <c r="BK172" s="201">
        <f>ROUND(I172*H172,2)</f>
        <v>0</v>
      </c>
      <c r="BL172" s="18" t="s">
        <v>178</v>
      </c>
      <c r="BM172" s="200" t="s">
        <v>430</v>
      </c>
    </row>
    <row r="173" spans="1:65" s="15" customFormat="1">
      <c r="B173" s="225"/>
      <c r="C173" s="226"/>
      <c r="D173" s="204" t="s">
        <v>180</v>
      </c>
      <c r="E173" s="227" t="s">
        <v>21</v>
      </c>
      <c r="F173" s="228" t="s">
        <v>276</v>
      </c>
      <c r="G173" s="226"/>
      <c r="H173" s="227" t="s">
        <v>21</v>
      </c>
      <c r="I173" s="229"/>
      <c r="J173" s="226"/>
      <c r="K173" s="226"/>
      <c r="L173" s="230"/>
      <c r="M173" s="231"/>
      <c r="N173" s="232"/>
      <c r="O173" s="232"/>
      <c r="P173" s="232"/>
      <c r="Q173" s="232"/>
      <c r="R173" s="232"/>
      <c r="S173" s="232"/>
      <c r="T173" s="233"/>
      <c r="AT173" s="234" t="s">
        <v>180</v>
      </c>
      <c r="AU173" s="234" t="s">
        <v>83</v>
      </c>
      <c r="AV173" s="15" t="s">
        <v>81</v>
      </c>
      <c r="AW173" s="15" t="s">
        <v>34</v>
      </c>
      <c r="AX173" s="15" t="s">
        <v>73</v>
      </c>
      <c r="AY173" s="234" t="s">
        <v>172</v>
      </c>
    </row>
    <row r="174" spans="1:65" s="15" customFormat="1">
      <c r="B174" s="225"/>
      <c r="C174" s="226"/>
      <c r="D174" s="204" t="s">
        <v>180</v>
      </c>
      <c r="E174" s="227" t="s">
        <v>21</v>
      </c>
      <c r="F174" s="228" t="s">
        <v>431</v>
      </c>
      <c r="G174" s="226"/>
      <c r="H174" s="227" t="s">
        <v>21</v>
      </c>
      <c r="I174" s="229"/>
      <c r="J174" s="226"/>
      <c r="K174" s="226"/>
      <c r="L174" s="230"/>
      <c r="M174" s="231"/>
      <c r="N174" s="232"/>
      <c r="O174" s="232"/>
      <c r="P174" s="232"/>
      <c r="Q174" s="232"/>
      <c r="R174" s="232"/>
      <c r="S174" s="232"/>
      <c r="T174" s="233"/>
      <c r="AT174" s="234" t="s">
        <v>180</v>
      </c>
      <c r="AU174" s="234" t="s">
        <v>83</v>
      </c>
      <c r="AV174" s="15" t="s">
        <v>81</v>
      </c>
      <c r="AW174" s="15" t="s">
        <v>34</v>
      </c>
      <c r="AX174" s="15" t="s">
        <v>73</v>
      </c>
      <c r="AY174" s="234" t="s">
        <v>172</v>
      </c>
    </row>
    <row r="175" spans="1:65" s="13" customFormat="1">
      <c r="B175" s="202"/>
      <c r="C175" s="203"/>
      <c r="D175" s="204" t="s">
        <v>180</v>
      </c>
      <c r="E175" s="205" t="s">
        <v>21</v>
      </c>
      <c r="F175" s="206" t="s">
        <v>1020</v>
      </c>
      <c r="G175" s="203"/>
      <c r="H175" s="207">
        <v>21.725000000000001</v>
      </c>
      <c r="I175" s="208"/>
      <c r="J175" s="203"/>
      <c r="K175" s="203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180</v>
      </c>
      <c r="AU175" s="213" t="s">
        <v>83</v>
      </c>
      <c r="AV175" s="13" t="s">
        <v>83</v>
      </c>
      <c r="AW175" s="13" t="s">
        <v>34</v>
      </c>
      <c r="AX175" s="13" t="s">
        <v>73</v>
      </c>
      <c r="AY175" s="213" t="s">
        <v>172</v>
      </c>
    </row>
    <row r="176" spans="1:65" s="15" customFormat="1">
      <c r="B176" s="225"/>
      <c r="C176" s="226"/>
      <c r="D176" s="204" t="s">
        <v>180</v>
      </c>
      <c r="E176" s="227" t="s">
        <v>21</v>
      </c>
      <c r="F176" s="228" t="s">
        <v>432</v>
      </c>
      <c r="G176" s="226"/>
      <c r="H176" s="227" t="s">
        <v>21</v>
      </c>
      <c r="I176" s="229"/>
      <c r="J176" s="226"/>
      <c r="K176" s="226"/>
      <c r="L176" s="230"/>
      <c r="M176" s="231"/>
      <c r="N176" s="232"/>
      <c r="O176" s="232"/>
      <c r="P176" s="232"/>
      <c r="Q176" s="232"/>
      <c r="R176" s="232"/>
      <c r="S176" s="232"/>
      <c r="T176" s="233"/>
      <c r="AT176" s="234" t="s">
        <v>180</v>
      </c>
      <c r="AU176" s="234" t="s">
        <v>83</v>
      </c>
      <c r="AV176" s="15" t="s">
        <v>81</v>
      </c>
      <c r="AW176" s="15" t="s">
        <v>34</v>
      </c>
      <c r="AX176" s="15" t="s">
        <v>73</v>
      </c>
      <c r="AY176" s="234" t="s">
        <v>172</v>
      </c>
    </row>
    <row r="177" spans="1:65" s="13" customFormat="1">
      <c r="B177" s="202"/>
      <c r="C177" s="203"/>
      <c r="D177" s="204" t="s">
        <v>180</v>
      </c>
      <c r="E177" s="205" t="s">
        <v>21</v>
      </c>
      <c r="F177" s="206" t="s">
        <v>1023</v>
      </c>
      <c r="G177" s="203"/>
      <c r="H177" s="207">
        <v>28.966000000000001</v>
      </c>
      <c r="I177" s="208"/>
      <c r="J177" s="203"/>
      <c r="K177" s="203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180</v>
      </c>
      <c r="AU177" s="213" t="s">
        <v>83</v>
      </c>
      <c r="AV177" s="13" t="s">
        <v>83</v>
      </c>
      <c r="AW177" s="13" t="s">
        <v>34</v>
      </c>
      <c r="AX177" s="13" t="s">
        <v>73</v>
      </c>
      <c r="AY177" s="213" t="s">
        <v>172</v>
      </c>
    </row>
    <row r="178" spans="1:65" s="14" customFormat="1">
      <c r="B178" s="214"/>
      <c r="C178" s="215"/>
      <c r="D178" s="204" t="s">
        <v>180</v>
      </c>
      <c r="E178" s="216" t="s">
        <v>139</v>
      </c>
      <c r="F178" s="217" t="s">
        <v>182</v>
      </c>
      <c r="G178" s="215"/>
      <c r="H178" s="218">
        <v>50.691000000000003</v>
      </c>
      <c r="I178" s="219"/>
      <c r="J178" s="215"/>
      <c r="K178" s="215"/>
      <c r="L178" s="220"/>
      <c r="M178" s="221"/>
      <c r="N178" s="222"/>
      <c r="O178" s="222"/>
      <c r="P178" s="222"/>
      <c r="Q178" s="222"/>
      <c r="R178" s="222"/>
      <c r="S178" s="222"/>
      <c r="T178" s="223"/>
      <c r="AT178" s="224" t="s">
        <v>180</v>
      </c>
      <c r="AU178" s="224" t="s">
        <v>83</v>
      </c>
      <c r="AV178" s="14" t="s">
        <v>178</v>
      </c>
      <c r="AW178" s="14" t="s">
        <v>34</v>
      </c>
      <c r="AX178" s="14" t="s">
        <v>73</v>
      </c>
      <c r="AY178" s="224" t="s">
        <v>172</v>
      </c>
    </row>
    <row r="179" spans="1:65" s="13" customFormat="1">
      <c r="B179" s="202"/>
      <c r="C179" s="203"/>
      <c r="D179" s="204" t="s">
        <v>180</v>
      </c>
      <c r="E179" s="205" t="s">
        <v>21</v>
      </c>
      <c r="F179" s="206" t="s">
        <v>434</v>
      </c>
      <c r="G179" s="203"/>
      <c r="H179" s="207">
        <v>91.244</v>
      </c>
      <c r="I179" s="208"/>
      <c r="J179" s="203"/>
      <c r="K179" s="203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180</v>
      </c>
      <c r="AU179" s="213" t="s">
        <v>83</v>
      </c>
      <c r="AV179" s="13" t="s">
        <v>83</v>
      </c>
      <c r="AW179" s="13" t="s">
        <v>34</v>
      </c>
      <c r="AX179" s="13" t="s">
        <v>81</v>
      </c>
      <c r="AY179" s="213" t="s">
        <v>172</v>
      </c>
    </row>
    <row r="180" spans="1:65" s="2" customFormat="1" ht="16.5" customHeight="1">
      <c r="A180" s="35"/>
      <c r="B180" s="36"/>
      <c r="C180" s="189" t="s">
        <v>324</v>
      </c>
      <c r="D180" s="189" t="s">
        <v>174</v>
      </c>
      <c r="E180" s="190" t="s">
        <v>436</v>
      </c>
      <c r="F180" s="191" t="s">
        <v>437</v>
      </c>
      <c r="G180" s="192" t="s">
        <v>115</v>
      </c>
      <c r="H180" s="193">
        <v>21.725000000000001</v>
      </c>
      <c r="I180" s="194"/>
      <c r="J180" s="195">
        <f>ROUND(I180*H180,2)</f>
        <v>0</v>
      </c>
      <c r="K180" s="191" t="s">
        <v>21</v>
      </c>
      <c r="L180" s="40"/>
      <c r="M180" s="196" t="s">
        <v>21</v>
      </c>
      <c r="N180" s="197" t="s">
        <v>44</v>
      </c>
      <c r="O180" s="65"/>
      <c r="P180" s="198">
        <f>O180*H180</f>
        <v>0</v>
      </c>
      <c r="Q180" s="198">
        <v>0</v>
      </c>
      <c r="R180" s="198">
        <f>Q180*H180</f>
        <v>0</v>
      </c>
      <c r="S180" s="198">
        <v>0</v>
      </c>
      <c r="T180" s="19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0" t="s">
        <v>178</v>
      </c>
      <c r="AT180" s="200" t="s">
        <v>174</v>
      </c>
      <c r="AU180" s="200" t="s">
        <v>83</v>
      </c>
      <c r="AY180" s="18" t="s">
        <v>172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8" t="s">
        <v>81</v>
      </c>
      <c r="BK180" s="201">
        <f>ROUND(I180*H180,2)</f>
        <v>0</v>
      </c>
      <c r="BL180" s="18" t="s">
        <v>178</v>
      </c>
      <c r="BM180" s="200" t="s">
        <v>438</v>
      </c>
    </row>
    <row r="181" spans="1:65" s="15" customFormat="1">
      <c r="B181" s="225"/>
      <c r="C181" s="226"/>
      <c r="D181" s="204" t="s">
        <v>180</v>
      </c>
      <c r="E181" s="227" t="s">
        <v>21</v>
      </c>
      <c r="F181" s="228" t="s">
        <v>276</v>
      </c>
      <c r="G181" s="226"/>
      <c r="H181" s="227" t="s">
        <v>21</v>
      </c>
      <c r="I181" s="229"/>
      <c r="J181" s="226"/>
      <c r="K181" s="226"/>
      <c r="L181" s="230"/>
      <c r="M181" s="231"/>
      <c r="N181" s="232"/>
      <c r="O181" s="232"/>
      <c r="P181" s="232"/>
      <c r="Q181" s="232"/>
      <c r="R181" s="232"/>
      <c r="S181" s="232"/>
      <c r="T181" s="233"/>
      <c r="AT181" s="234" t="s">
        <v>180</v>
      </c>
      <c r="AU181" s="234" t="s">
        <v>83</v>
      </c>
      <c r="AV181" s="15" t="s">
        <v>81</v>
      </c>
      <c r="AW181" s="15" t="s">
        <v>34</v>
      </c>
      <c r="AX181" s="15" t="s">
        <v>73</v>
      </c>
      <c r="AY181" s="234" t="s">
        <v>172</v>
      </c>
    </row>
    <row r="182" spans="1:65" s="15" customFormat="1">
      <c r="B182" s="225"/>
      <c r="C182" s="226"/>
      <c r="D182" s="204" t="s">
        <v>180</v>
      </c>
      <c r="E182" s="227" t="s">
        <v>21</v>
      </c>
      <c r="F182" s="228" t="s">
        <v>439</v>
      </c>
      <c r="G182" s="226"/>
      <c r="H182" s="227" t="s">
        <v>21</v>
      </c>
      <c r="I182" s="229"/>
      <c r="J182" s="226"/>
      <c r="K182" s="226"/>
      <c r="L182" s="230"/>
      <c r="M182" s="231"/>
      <c r="N182" s="232"/>
      <c r="O182" s="232"/>
      <c r="P182" s="232"/>
      <c r="Q182" s="232"/>
      <c r="R182" s="232"/>
      <c r="S182" s="232"/>
      <c r="T182" s="233"/>
      <c r="AT182" s="234" t="s">
        <v>180</v>
      </c>
      <c r="AU182" s="234" t="s">
        <v>83</v>
      </c>
      <c r="AV182" s="15" t="s">
        <v>81</v>
      </c>
      <c r="AW182" s="15" t="s">
        <v>34</v>
      </c>
      <c r="AX182" s="15" t="s">
        <v>73</v>
      </c>
      <c r="AY182" s="234" t="s">
        <v>172</v>
      </c>
    </row>
    <row r="183" spans="1:65" s="13" customFormat="1">
      <c r="B183" s="202"/>
      <c r="C183" s="203"/>
      <c r="D183" s="204" t="s">
        <v>180</v>
      </c>
      <c r="E183" s="205" t="s">
        <v>21</v>
      </c>
      <c r="F183" s="206" t="s">
        <v>1020</v>
      </c>
      <c r="G183" s="203"/>
      <c r="H183" s="207">
        <v>21.725000000000001</v>
      </c>
      <c r="I183" s="208"/>
      <c r="J183" s="203"/>
      <c r="K183" s="203"/>
      <c r="L183" s="209"/>
      <c r="M183" s="210"/>
      <c r="N183" s="211"/>
      <c r="O183" s="211"/>
      <c r="P183" s="211"/>
      <c r="Q183" s="211"/>
      <c r="R183" s="211"/>
      <c r="S183" s="211"/>
      <c r="T183" s="212"/>
      <c r="AT183" s="213" t="s">
        <v>180</v>
      </c>
      <c r="AU183" s="213" t="s">
        <v>83</v>
      </c>
      <c r="AV183" s="13" t="s">
        <v>83</v>
      </c>
      <c r="AW183" s="13" t="s">
        <v>34</v>
      </c>
      <c r="AX183" s="13" t="s">
        <v>73</v>
      </c>
      <c r="AY183" s="213" t="s">
        <v>172</v>
      </c>
    </row>
    <row r="184" spans="1:65" s="14" customFormat="1">
      <c r="B184" s="214"/>
      <c r="C184" s="215"/>
      <c r="D184" s="204" t="s">
        <v>180</v>
      </c>
      <c r="E184" s="216" t="s">
        <v>21</v>
      </c>
      <c r="F184" s="217" t="s">
        <v>182</v>
      </c>
      <c r="G184" s="215"/>
      <c r="H184" s="218">
        <v>21.725000000000001</v>
      </c>
      <c r="I184" s="219"/>
      <c r="J184" s="215"/>
      <c r="K184" s="215"/>
      <c r="L184" s="220"/>
      <c r="M184" s="221"/>
      <c r="N184" s="222"/>
      <c r="O184" s="222"/>
      <c r="P184" s="222"/>
      <c r="Q184" s="222"/>
      <c r="R184" s="222"/>
      <c r="S184" s="222"/>
      <c r="T184" s="223"/>
      <c r="AT184" s="224" t="s">
        <v>180</v>
      </c>
      <c r="AU184" s="224" t="s">
        <v>83</v>
      </c>
      <c r="AV184" s="14" t="s">
        <v>178</v>
      </c>
      <c r="AW184" s="14" t="s">
        <v>34</v>
      </c>
      <c r="AX184" s="14" t="s">
        <v>81</v>
      </c>
      <c r="AY184" s="224" t="s">
        <v>172</v>
      </c>
    </row>
    <row r="185" spans="1:65" s="2" customFormat="1" ht="24" customHeight="1">
      <c r="A185" s="35"/>
      <c r="B185" s="36"/>
      <c r="C185" s="189" t="s">
        <v>329</v>
      </c>
      <c r="D185" s="189" t="s">
        <v>174</v>
      </c>
      <c r="E185" s="190" t="s">
        <v>441</v>
      </c>
      <c r="F185" s="191" t="s">
        <v>442</v>
      </c>
      <c r="G185" s="192" t="s">
        <v>115</v>
      </c>
      <c r="H185" s="193">
        <v>29.555</v>
      </c>
      <c r="I185" s="194"/>
      <c r="J185" s="195">
        <f>ROUND(I185*H185,2)</f>
        <v>0</v>
      </c>
      <c r="K185" s="191" t="s">
        <v>177</v>
      </c>
      <c r="L185" s="40"/>
      <c r="M185" s="196" t="s">
        <v>21</v>
      </c>
      <c r="N185" s="197" t="s">
        <v>44</v>
      </c>
      <c r="O185" s="65"/>
      <c r="P185" s="198">
        <f>O185*H185</f>
        <v>0</v>
      </c>
      <c r="Q185" s="198">
        <v>0</v>
      </c>
      <c r="R185" s="198">
        <f>Q185*H185</f>
        <v>0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178</v>
      </c>
      <c r="AT185" s="200" t="s">
        <v>174</v>
      </c>
      <c r="AU185" s="200" t="s">
        <v>83</v>
      </c>
      <c r="AY185" s="18" t="s">
        <v>172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81</v>
      </c>
      <c r="BK185" s="201">
        <f>ROUND(I185*H185,2)</f>
        <v>0</v>
      </c>
      <c r="BL185" s="18" t="s">
        <v>178</v>
      </c>
      <c r="BM185" s="200" t="s">
        <v>443</v>
      </c>
    </row>
    <row r="186" spans="1:65" s="15" customFormat="1">
      <c r="B186" s="225"/>
      <c r="C186" s="226"/>
      <c r="D186" s="204" t="s">
        <v>180</v>
      </c>
      <c r="E186" s="227" t="s">
        <v>21</v>
      </c>
      <c r="F186" s="228" t="s">
        <v>444</v>
      </c>
      <c r="G186" s="226"/>
      <c r="H186" s="227" t="s">
        <v>21</v>
      </c>
      <c r="I186" s="229"/>
      <c r="J186" s="226"/>
      <c r="K186" s="226"/>
      <c r="L186" s="230"/>
      <c r="M186" s="231"/>
      <c r="N186" s="232"/>
      <c r="O186" s="232"/>
      <c r="P186" s="232"/>
      <c r="Q186" s="232"/>
      <c r="R186" s="232"/>
      <c r="S186" s="232"/>
      <c r="T186" s="233"/>
      <c r="AT186" s="234" t="s">
        <v>180</v>
      </c>
      <c r="AU186" s="234" t="s">
        <v>83</v>
      </c>
      <c r="AV186" s="15" t="s">
        <v>81</v>
      </c>
      <c r="AW186" s="15" t="s">
        <v>34</v>
      </c>
      <c r="AX186" s="15" t="s">
        <v>73</v>
      </c>
      <c r="AY186" s="234" t="s">
        <v>172</v>
      </c>
    </row>
    <row r="187" spans="1:65" s="15" customFormat="1">
      <c r="B187" s="225"/>
      <c r="C187" s="226"/>
      <c r="D187" s="204" t="s">
        <v>180</v>
      </c>
      <c r="E187" s="227" t="s">
        <v>21</v>
      </c>
      <c r="F187" s="228" t="s">
        <v>297</v>
      </c>
      <c r="G187" s="226"/>
      <c r="H187" s="227" t="s">
        <v>21</v>
      </c>
      <c r="I187" s="229"/>
      <c r="J187" s="226"/>
      <c r="K187" s="226"/>
      <c r="L187" s="230"/>
      <c r="M187" s="231"/>
      <c r="N187" s="232"/>
      <c r="O187" s="232"/>
      <c r="P187" s="232"/>
      <c r="Q187" s="232"/>
      <c r="R187" s="232"/>
      <c r="S187" s="232"/>
      <c r="T187" s="233"/>
      <c r="AT187" s="234" t="s">
        <v>180</v>
      </c>
      <c r="AU187" s="234" t="s">
        <v>83</v>
      </c>
      <c r="AV187" s="15" t="s">
        <v>81</v>
      </c>
      <c r="AW187" s="15" t="s">
        <v>34</v>
      </c>
      <c r="AX187" s="15" t="s">
        <v>73</v>
      </c>
      <c r="AY187" s="234" t="s">
        <v>172</v>
      </c>
    </row>
    <row r="188" spans="1:65" s="13" customFormat="1">
      <c r="B188" s="202"/>
      <c r="C188" s="203"/>
      <c r="D188" s="204" t="s">
        <v>180</v>
      </c>
      <c r="E188" s="205" t="s">
        <v>21</v>
      </c>
      <c r="F188" s="206" t="s">
        <v>1149</v>
      </c>
      <c r="G188" s="203"/>
      <c r="H188" s="207">
        <v>26.832999999999998</v>
      </c>
      <c r="I188" s="208"/>
      <c r="J188" s="203"/>
      <c r="K188" s="203"/>
      <c r="L188" s="209"/>
      <c r="M188" s="210"/>
      <c r="N188" s="211"/>
      <c r="O188" s="211"/>
      <c r="P188" s="211"/>
      <c r="Q188" s="211"/>
      <c r="R188" s="211"/>
      <c r="S188" s="211"/>
      <c r="T188" s="212"/>
      <c r="AT188" s="213" t="s">
        <v>180</v>
      </c>
      <c r="AU188" s="213" t="s">
        <v>83</v>
      </c>
      <c r="AV188" s="13" t="s">
        <v>83</v>
      </c>
      <c r="AW188" s="13" t="s">
        <v>34</v>
      </c>
      <c r="AX188" s="13" t="s">
        <v>73</v>
      </c>
      <c r="AY188" s="213" t="s">
        <v>172</v>
      </c>
    </row>
    <row r="189" spans="1:65" s="15" customFormat="1">
      <c r="B189" s="225"/>
      <c r="C189" s="226"/>
      <c r="D189" s="204" t="s">
        <v>180</v>
      </c>
      <c r="E189" s="227" t="s">
        <v>21</v>
      </c>
      <c r="F189" s="228" t="s">
        <v>277</v>
      </c>
      <c r="G189" s="226"/>
      <c r="H189" s="227" t="s">
        <v>21</v>
      </c>
      <c r="I189" s="229"/>
      <c r="J189" s="226"/>
      <c r="K189" s="226"/>
      <c r="L189" s="230"/>
      <c r="M189" s="231"/>
      <c r="N189" s="232"/>
      <c r="O189" s="232"/>
      <c r="P189" s="232"/>
      <c r="Q189" s="232"/>
      <c r="R189" s="232"/>
      <c r="S189" s="232"/>
      <c r="T189" s="233"/>
      <c r="AT189" s="234" t="s">
        <v>180</v>
      </c>
      <c r="AU189" s="234" t="s">
        <v>83</v>
      </c>
      <c r="AV189" s="15" t="s">
        <v>81</v>
      </c>
      <c r="AW189" s="15" t="s">
        <v>34</v>
      </c>
      <c r="AX189" s="15" t="s">
        <v>73</v>
      </c>
      <c r="AY189" s="234" t="s">
        <v>172</v>
      </c>
    </row>
    <row r="190" spans="1:65" s="13" customFormat="1">
      <c r="B190" s="202"/>
      <c r="C190" s="203"/>
      <c r="D190" s="204" t="s">
        <v>180</v>
      </c>
      <c r="E190" s="205" t="s">
        <v>21</v>
      </c>
      <c r="F190" s="206" t="s">
        <v>1150</v>
      </c>
      <c r="G190" s="203"/>
      <c r="H190" s="207">
        <v>2.722</v>
      </c>
      <c r="I190" s="208"/>
      <c r="J190" s="203"/>
      <c r="K190" s="203"/>
      <c r="L190" s="209"/>
      <c r="M190" s="210"/>
      <c r="N190" s="211"/>
      <c r="O190" s="211"/>
      <c r="P190" s="211"/>
      <c r="Q190" s="211"/>
      <c r="R190" s="211"/>
      <c r="S190" s="211"/>
      <c r="T190" s="212"/>
      <c r="AT190" s="213" t="s">
        <v>180</v>
      </c>
      <c r="AU190" s="213" t="s">
        <v>83</v>
      </c>
      <c r="AV190" s="13" t="s">
        <v>83</v>
      </c>
      <c r="AW190" s="13" t="s">
        <v>34</v>
      </c>
      <c r="AX190" s="13" t="s">
        <v>73</v>
      </c>
      <c r="AY190" s="213" t="s">
        <v>172</v>
      </c>
    </row>
    <row r="191" spans="1:65" s="14" customFormat="1">
      <c r="B191" s="214"/>
      <c r="C191" s="215"/>
      <c r="D191" s="204" t="s">
        <v>180</v>
      </c>
      <c r="E191" s="216" t="s">
        <v>120</v>
      </c>
      <c r="F191" s="217" t="s">
        <v>182</v>
      </c>
      <c r="G191" s="215"/>
      <c r="H191" s="218">
        <v>29.555</v>
      </c>
      <c r="I191" s="219"/>
      <c r="J191" s="215"/>
      <c r="K191" s="215"/>
      <c r="L191" s="220"/>
      <c r="M191" s="221"/>
      <c r="N191" s="222"/>
      <c r="O191" s="222"/>
      <c r="P191" s="222"/>
      <c r="Q191" s="222"/>
      <c r="R191" s="222"/>
      <c r="S191" s="222"/>
      <c r="T191" s="223"/>
      <c r="AT191" s="224" t="s">
        <v>180</v>
      </c>
      <c r="AU191" s="224" t="s">
        <v>83</v>
      </c>
      <c r="AV191" s="14" t="s">
        <v>178</v>
      </c>
      <c r="AW191" s="14" t="s">
        <v>34</v>
      </c>
      <c r="AX191" s="14" t="s">
        <v>81</v>
      </c>
      <c r="AY191" s="224" t="s">
        <v>172</v>
      </c>
    </row>
    <row r="192" spans="1:65" s="2" customFormat="1" ht="16.5" customHeight="1">
      <c r="A192" s="35"/>
      <c r="B192" s="36"/>
      <c r="C192" s="235" t="s">
        <v>333</v>
      </c>
      <c r="D192" s="235" t="s">
        <v>416</v>
      </c>
      <c r="E192" s="236" t="s">
        <v>450</v>
      </c>
      <c r="F192" s="237" t="s">
        <v>451</v>
      </c>
      <c r="G192" s="238" t="s">
        <v>419</v>
      </c>
      <c r="H192" s="239">
        <v>53.198999999999998</v>
      </c>
      <c r="I192" s="240"/>
      <c r="J192" s="241">
        <f>ROUND(I192*H192,2)</f>
        <v>0</v>
      </c>
      <c r="K192" s="237" t="s">
        <v>177</v>
      </c>
      <c r="L192" s="242"/>
      <c r="M192" s="243" t="s">
        <v>21</v>
      </c>
      <c r="N192" s="244" t="s">
        <v>44</v>
      </c>
      <c r="O192" s="65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214</v>
      </c>
      <c r="AT192" s="200" t="s">
        <v>416</v>
      </c>
      <c r="AU192" s="200" t="s">
        <v>83</v>
      </c>
      <c r="AY192" s="18" t="s">
        <v>172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81</v>
      </c>
      <c r="BK192" s="201">
        <f>ROUND(I192*H192,2)</f>
        <v>0</v>
      </c>
      <c r="BL192" s="18" t="s">
        <v>178</v>
      </c>
      <c r="BM192" s="200" t="s">
        <v>452</v>
      </c>
    </row>
    <row r="193" spans="1:65" s="13" customFormat="1">
      <c r="B193" s="202"/>
      <c r="C193" s="203"/>
      <c r="D193" s="204" t="s">
        <v>180</v>
      </c>
      <c r="E193" s="205" t="s">
        <v>21</v>
      </c>
      <c r="F193" s="206" t="s">
        <v>453</v>
      </c>
      <c r="G193" s="203"/>
      <c r="H193" s="207">
        <v>53.198999999999998</v>
      </c>
      <c r="I193" s="208"/>
      <c r="J193" s="203"/>
      <c r="K193" s="203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180</v>
      </c>
      <c r="AU193" s="213" t="s">
        <v>83</v>
      </c>
      <c r="AV193" s="13" t="s">
        <v>83</v>
      </c>
      <c r="AW193" s="13" t="s">
        <v>34</v>
      </c>
      <c r="AX193" s="13" t="s">
        <v>73</v>
      </c>
      <c r="AY193" s="213" t="s">
        <v>172</v>
      </c>
    </row>
    <row r="194" spans="1:65" s="14" customFormat="1">
      <c r="B194" s="214"/>
      <c r="C194" s="215"/>
      <c r="D194" s="204" t="s">
        <v>180</v>
      </c>
      <c r="E194" s="216" t="s">
        <v>21</v>
      </c>
      <c r="F194" s="217" t="s">
        <v>182</v>
      </c>
      <c r="G194" s="215"/>
      <c r="H194" s="218">
        <v>53.198999999999998</v>
      </c>
      <c r="I194" s="219"/>
      <c r="J194" s="215"/>
      <c r="K194" s="215"/>
      <c r="L194" s="220"/>
      <c r="M194" s="221"/>
      <c r="N194" s="222"/>
      <c r="O194" s="222"/>
      <c r="P194" s="222"/>
      <c r="Q194" s="222"/>
      <c r="R194" s="222"/>
      <c r="S194" s="222"/>
      <c r="T194" s="223"/>
      <c r="AT194" s="224" t="s">
        <v>180</v>
      </c>
      <c r="AU194" s="224" t="s">
        <v>83</v>
      </c>
      <c r="AV194" s="14" t="s">
        <v>178</v>
      </c>
      <c r="AW194" s="14" t="s">
        <v>34</v>
      </c>
      <c r="AX194" s="14" t="s">
        <v>81</v>
      </c>
      <c r="AY194" s="224" t="s">
        <v>172</v>
      </c>
    </row>
    <row r="195" spans="1:65" s="12" customFormat="1" ht="22.9" customHeight="1">
      <c r="B195" s="173"/>
      <c r="C195" s="174"/>
      <c r="D195" s="175" t="s">
        <v>72</v>
      </c>
      <c r="E195" s="187" t="s">
        <v>178</v>
      </c>
      <c r="F195" s="187" t="s">
        <v>476</v>
      </c>
      <c r="G195" s="174"/>
      <c r="H195" s="174"/>
      <c r="I195" s="177"/>
      <c r="J195" s="188">
        <f>BK195</f>
        <v>0</v>
      </c>
      <c r="K195" s="174"/>
      <c r="L195" s="179"/>
      <c r="M195" s="180"/>
      <c r="N195" s="181"/>
      <c r="O195" s="181"/>
      <c r="P195" s="182">
        <f>SUM(P196:P208)</f>
        <v>0</v>
      </c>
      <c r="Q195" s="181"/>
      <c r="R195" s="182">
        <f>SUM(R196:R208)</f>
        <v>9.201599999999999E-3</v>
      </c>
      <c r="S195" s="181"/>
      <c r="T195" s="183">
        <f>SUM(T196:T208)</f>
        <v>0</v>
      </c>
      <c r="AR195" s="184" t="s">
        <v>81</v>
      </c>
      <c r="AT195" s="185" t="s">
        <v>72</v>
      </c>
      <c r="AU195" s="185" t="s">
        <v>81</v>
      </c>
      <c r="AY195" s="184" t="s">
        <v>172</v>
      </c>
      <c r="BK195" s="186">
        <f>SUM(BK196:BK208)</f>
        <v>0</v>
      </c>
    </row>
    <row r="196" spans="1:65" s="2" customFormat="1" ht="16.5" customHeight="1">
      <c r="A196" s="35"/>
      <c r="B196" s="36"/>
      <c r="C196" s="189" t="s">
        <v>337</v>
      </c>
      <c r="D196" s="189" t="s">
        <v>174</v>
      </c>
      <c r="E196" s="190" t="s">
        <v>478</v>
      </c>
      <c r="F196" s="191" t="s">
        <v>479</v>
      </c>
      <c r="G196" s="192" t="s">
        <v>115</v>
      </c>
      <c r="H196" s="193">
        <v>12.318</v>
      </c>
      <c r="I196" s="194"/>
      <c r="J196" s="195">
        <f>ROUND(I196*H196,2)</f>
        <v>0</v>
      </c>
      <c r="K196" s="191" t="s">
        <v>177</v>
      </c>
      <c r="L196" s="40"/>
      <c r="M196" s="196" t="s">
        <v>21</v>
      </c>
      <c r="N196" s="197" t="s">
        <v>44</v>
      </c>
      <c r="O196" s="65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178</v>
      </c>
      <c r="AT196" s="200" t="s">
        <v>174</v>
      </c>
      <c r="AU196" s="200" t="s">
        <v>83</v>
      </c>
      <c r="AY196" s="18" t="s">
        <v>172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8" t="s">
        <v>81</v>
      </c>
      <c r="BK196" s="201">
        <f>ROUND(I196*H196,2)</f>
        <v>0</v>
      </c>
      <c r="BL196" s="18" t="s">
        <v>178</v>
      </c>
      <c r="BM196" s="200" t="s">
        <v>480</v>
      </c>
    </row>
    <row r="197" spans="1:65" s="15" customFormat="1">
      <c r="B197" s="225"/>
      <c r="C197" s="226"/>
      <c r="D197" s="204" t="s">
        <v>180</v>
      </c>
      <c r="E197" s="227" t="s">
        <v>21</v>
      </c>
      <c r="F197" s="228" t="s">
        <v>444</v>
      </c>
      <c r="G197" s="226"/>
      <c r="H197" s="227" t="s">
        <v>21</v>
      </c>
      <c r="I197" s="229"/>
      <c r="J197" s="226"/>
      <c r="K197" s="226"/>
      <c r="L197" s="230"/>
      <c r="M197" s="231"/>
      <c r="N197" s="232"/>
      <c r="O197" s="232"/>
      <c r="P197" s="232"/>
      <c r="Q197" s="232"/>
      <c r="R197" s="232"/>
      <c r="S197" s="232"/>
      <c r="T197" s="233"/>
      <c r="AT197" s="234" t="s">
        <v>180</v>
      </c>
      <c r="AU197" s="234" t="s">
        <v>83</v>
      </c>
      <c r="AV197" s="15" t="s">
        <v>81</v>
      </c>
      <c r="AW197" s="15" t="s">
        <v>34</v>
      </c>
      <c r="AX197" s="15" t="s">
        <v>73</v>
      </c>
      <c r="AY197" s="234" t="s">
        <v>172</v>
      </c>
    </row>
    <row r="198" spans="1:65" s="15" customFormat="1">
      <c r="B198" s="225"/>
      <c r="C198" s="226"/>
      <c r="D198" s="204" t="s">
        <v>180</v>
      </c>
      <c r="E198" s="227" t="s">
        <v>21</v>
      </c>
      <c r="F198" s="228" t="s">
        <v>297</v>
      </c>
      <c r="G198" s="226"/>
      <c r="H198" s="227" t="s">
        <v>21</v>
      </c>
      <c r="I198" s="229"/>
      <c r="J198" s="226"/>
      <c r="K198" s="226"/>
      <c r="L198" s="230"/>
      <c r="M198" s="231"/>
      <c r="N198" s="232"/>
      <c r="O198" s="232"/>
      <c r="P198" s="232"/>
      <c r="Q198" s="232"/>
      <c r="R198" s="232"/>
      <c r="S198" s="232"/>
      <c r="T198" s="233"/>
      <c r="AT198" s="234" t="s">
        <v>180</v>
      </c>
      <c r="AU198" s="234" t="s">
        <v>83</v>
      </c>
      <c r="AV198" s="15" t="s">
        <v>81</v>
      </c>
      <c r="AW198" s="15" t="s">
        <v>34</v>
      </c>
      <c r="AX198" s="15" t="s">
        <v>73</v>
      </c>
      <c r="AY198" s="234" t="s">
        <v>172</v>
      </c>
    </row>
    <row r="199" spans="1:65" s="13" customFormat="1">
      <c r="B199" s="202"/>
      <c r="C199" s="203"/>
      <c r="D199" s="204" t="s">
        <v>180</v>
      </c>
      <c r="E199" s="205" t="s">
        <v>21</v>
      </c>
      <c r="F199" s="206" t="s">
        <v>1151</v>
      </c>
      <c r="G199" s="203"/>
      <c r="H199" s="207">
        <v>11.087999999999999</v>
      </c>
      <c r="I199" s="208"/>
      <c r="J199" s="203"/>
      <c r="K199" s="203"/>
      <c r="L199" s="209"/>
      <c r="M199" s="210"/>
      <c r="N199" s="211"/>
      <c r="O199" s="211"/>
      <c r="P199" s="211"/>
      <c r="Q199" s="211"/>
      <c r="R199" s="211"/>
      <c r="S199" s="211"/>
      <c r="T199" s="212"/>
      <c r="AT199" s="213" t="s">
        <v>180</v>
      </c>
      <c r="AU199" s="213" t="s">
        <v>83</v>
      </c>
      <c r="AV199" s="13" t="s">
        <v>83</v>
      </c>
      <c r="AW199" s="13" t="s">
        <v>34</v>
      </c>
      <c r="AX199" s="13" t="s">
        <v>73</v>
      </c>
      <c r="AY199" s="213" t="s">
        <v>172</v>
      </c>
    </row>
    <row r="200" spans="1:65" s="15" customFormat="1">
      <c r="B200" s="225"/>
      <c r="C200" s="226"/>
      <c r="D200" s="204" t="s">
        <v>180</v>
      </c>
      <c r="E200" s="227" t="s">
        <v>21</v>
      </c>
      <c r="F200" s="228" t="s">
        <v>277</v>
      </c>
      <c r="G200" s="226"/>
      <c r="H200" s="227" t="s">
        <v>21</v>
      </c>
      <c r="I200" s="229"/>
      <c r="J200" s="226"/>
      <c r="K200" s="226"/>
      <c r="L200" s="230"/>
      <c r="M200" s="231"/>
      <c r="N200" s="232"/>
      <c r="O200" s="232"/>
      <c r="P200" s="232"/>
      <c r="Q200" s="232"/>
      <c r="R200" s="232"/>
      <c r="S200" s="232"/>
      <c r="T200" s="233"/>
      <c r="AT200" s="234" t="s">
        <v>180</v>
      </c>
      <c r="AU200" s="234" t="s">
        <v>83</v>
      </c>
      <c r="AV200" s="15" t="s">
        <v>81</v>
      </c>
      <c r="AW200" s="15" t="s">
        <v>34</v>
      </c>
      <c r="AX200" s="15" t="s">
        <v>73</v>
      </c>
      <c r="AY200" s="234" t="s">
        <v>172</v>
      </c>
    </row>
    <row r="201" spans="1:65" s="13" customFormat="1">
      <c r="B201" s="202"/>
      <c r="C201" s="203"/>
      <c r="D201" s="204" t="s">
        <v>180</v>
      </c>
      <c r="E201" s="205" t="s">
        <v>21</v>
      </c>
      <c r="F201" s="206" t="s">
        <v>1152</v>
      </c>
      <c r="G201" s="203"/>
      <c r="H201" s="207">
        <v>1.23</v>
      </c>
      <c r="I201" s="208"/>
      <c r="J201" s="203"/>
      <c r="K201" s="203"/>
      <c r="L201" s="209"/>
      <c r="M201" s="210"/>
      <c r="N201" s="211"/>
      <c r="O201" s="211"/>
      <c r="P201" s="211"/>
      <c r="Q201" s="211"/>
      <c r="R201" s="211"/>
      <c r="S201" s="211"/>
      <c r="T201" s="212"/>
      <c r="AT201" s="213" t="s">
        <v>180</v>
      </c>
      <c r="AU201" s="213" t="s">
        <v>83</v>
      </c>
      <c r="AV201" s="13" t="s">
        <v>83</v>
      </c>
      <c r="AW201" s="13" t="s">
        <v>34</v>
      </c>
      <c r="AX201" s="13" t="s">
        <v>73</v>
      </c>
      <c r="AY201" s="213" t="s">
        <v>172</v>
      </c>
    </row>
    <row r="202" spans="1:65" s="14" customFormat="1">
      <c r="B202" s="214"/>
      <c r="C202" s="215"/>
      <c r="D202" s="204" t="s">
        <v>180</v>
      </c>
      <c r="E202" s="216" t="s">
        <v>117</v>
      </c>
      <c r="F202" s="217" t="s">
        <v>182</v>
      </c>
      <c r="G202" s="215"/>
      <c r="H202" s="218">
        <v>12.318</v>
      </c>
      <c r="I202" s="219"/>
      <c r="J202" s="215"/>
      <c r="K202" s="215"/>
      <c r="L202" s="220"/>
      <c r="M202" s="221"/>
      <c r="N202" s="222"/>
      <c r="O202" s="222"/>
      <c r="P202" s="222"/>
      <c r="Q202" s="222"/>
      <c r="R202" s="222"/>
      <c r="S202" s="222"/>
      <c r="T202" s="223"/>
      <c r="AT202" s="224" t="s">
        <v>180</v>
      </c>
      <c r="AU202" s="224" t="s">
        <v>83</v>
      </c>
      <c r="AV202" s="14" t="s">
        <v>178</v>
      </c>
      <c r="AW202" s="14" t="s">
        <v>34</v>
      </c>
      <c r="AX202" s="14" t="s">
        <v>81</v>
      </c>
      <c r="AY202" s="224" t="s">
        <v>172</v>
      </c>
    </row>
    <row r="203" spans="1:65" s="2" customFormat="1" ht="24" customHeight="1">
      <c r="A203" s="35"/>
      <c r="B203" s="36"/>
      <c r="C203" s="189" t="s">
        <v>343</v>
      </c>
      <c r="D203" s="189" t="s">
        <v>174</v>
      </c>
      <c r="E203" s="190" t="s">
        <v>491</v>
      </c>
      <c r="F203" s="191" t="s">
        <v>492</v>
      </c>
      <c r="G203" s="192" t="s">
        <v>115</v>
      </c>
      <c r="H203" s="193">
        <v>0.108</v>
      </c>
      <c r="I203" s="194"/>
      <c r="J203" s="195">
        <f>ROUND(I203*H203,2)</f>
        <v>0</v>
      </c>
      <c r="K203" s="191" t="s">
        <v>177</v>
      </c>
      <c r="L203" s="40"/>
      <c r="M203" s="196" t="s">
        <v>21</v>
      </c>
      <c r="N203" s="197" t="s">
        <v>44</v>
      </c>
      <c r="O203" s="65"/>
      <c r="P203" s="198">
        <f>O203*H203</f>
        <v>0</v>
      </c>
      <c r="Q203" s="198">
        <v>0</v>
      </c>
      <c r="R203" s="198">
        <f>Q203*H203</f>
        <v>0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178</v>
      </c>
      <c r="AT203" s="200" t="s">
        <v>174</v>
      </c>
      <c r="AU203" s="200" t="s">
        <v>83</v>
      </c>
      <c r="AY203" s="18" t="s">
        <v>172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81</v>
      </c>
      <c r="BK203" s="201">
        <f>ROUND(I203*H203,2)</f>
        <v>0</v>
      </c>
      <c r="BL203" s="18" t="s">
        <v>178</v>
      </c>
      <c r="BM203" s="200" t="s">
        <v>493</v>
      </c>
    </row>
    <row r="204" spans="1:65" s="13" customFormat="1">
      <c r="B204" s="202"/>
      <c r="C204" s="203"/>
      <c r="D204" s="204" t="s">
        <v>180</v>
      </c>
      <c r="E204" s="205" t="s">
        <v>21</v>
      </c>
      <c r="F204" s="206" t="s">
        <v>1153</v>
      </c>
      <c r="G204" s="203"/>
      <c r="H204" s="207">
        <v>0.108</v>
      </c>
      <c r="I204" s="208"/>
      <c r="J204" s="203"/>
      <c r="K204" s="203"/>
      <c r="L204" s="209"/>
      <c r="M204" s="210"/>
      <c r="N204" s="211"/>
      <c r="O204" s="211"/>
      <c r="P204" s="211"/>
      <c r="Q204" s="211"/>
      <c r="R204" s="211"/>
      <c r="S204" s="211"/>
      <c r="T204" s="212"/>
      <c r="AT204" s="213" t="s">
        <v>180</v>
      </c>
      <c r="AU204" s="213" t="s">
        <v>83</v>
      </c>
      <c r="AV204" s="13" t="s">
        <v>83</v>
      </c>
      <c r="AW204" s="13" t="s">
        <v>34</v>
      </c>
      <c r="AX204" s="13" t="s">
        <v>73</v>
      </c>
      <c r="AY204" s="213" t="s">
        <v>172</v>
      </c>
    </row>
    <row r="205" spans="1:65" s="14" customFormat="1">
      <c r="B205" s="214"/>
      <c r="C205" s="215"/>
      <c r="D205" s="204" t="s">
        <v>180</v>
      </c>
      <c r="E205" s="216" t="s">
        <v>21</v>
      </c>
      <c r="F205" s="217" t="s">
        <v>182</v>
      </c>
      <c r="G205" s="215"/>
      <c r="H205" s="218">
        <v>0.108</v>
      </c>
      <c r="I205" s="219"/>
      <c r="J205" s="215"/>
      <c r="K205" s="215"/>
      <c r="L205" s="220"/>
      <c r="M205" s="221"/>
      <c r="N205" s="222"/>
      <c r="O205" s="222"/>
      <c r="P205" s="222"/>
      <c r="Q205" s="222"/>
      <c r="R205" s="222"/>
      <c r="S205" s="222"/>
      <c r="T205" s="223"/>
      <c r="AT205" s="224" t="s">
        <v>180</v>
      </c>
      <c r="AU205" s="224" t="s">
        <v>83</v>
      </c>
      <c r="AV205" s="14" t="s">
        <v>178</v>
      </c>
      <c r="AW205" s="14" t="s">
        <v>34</v>
      </c>
      <c r="AX205" s="14" t="s">
        <v>81</v>
      </c>
      <c r="AY205" s="224" t="s">
        <v>172</v>
      </c>
    </row>
    <row r="206" spans="1:65" s="2" customFormat="1" ht="16.5" customHeight="1">
      <c r="A206" s="35"/>
      <c r="B206" s="36"/>
      <c r="C206" s="189" t="s">
        <v>348</v>
      </c>
      <c r="D206" s="189" t="s">
        <v>174</v>
      </c>
      <c r="E206" s="190" t="s">
        <v>501</v>
      </c>
      <c r="F206" s="191" t="s">
        <v>502</v>
      </c>
      <c r="G206" s="192" t="s">
        <v>125</v>
      </c>
      <c r="H206" s="193">
        <v>1.44</v>
      </c>
      <c r="I206" s="194"/>
      <c r="J206" s="195">
        <f>ROUND(I206*H206,2)</f>
        <v>0</v>
      </c>
      <c r="K206" s="191" t="s">
        <v>177</v>
      </c>
      <c r="L206" s="40"/>
      <c r="M206" s="196" t="s">
        <v>21</v>
      </c>
      <c r="N206" s="197" t="s">
        <v>44</v>
      </c>
      <c r="O206" s="65"/>
      <c r="P206" s="198">
        <f>O206*H206</f>
        <v>0</v>
      </c>
      <c r="Q206" s="198">
        <v>6.3899999999999998E-3</v>
      </c>
      <c r="R206" s="198">
        <f>Q206*H206</f>
        <v>9.201599999999999E-3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178</v>
      </c>
      <c r="AT206" s="200" t="s">
        <v>174</v>
      </c>
      <c r="AU206" s="200" t="s">
        <v>83</v>
      </c>
      <c r="AY206" s="18" t="s">
        <v>172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81</v>
      </c>
      <c r="BK206" s="201">
        <f>ROUND(I206*H206,2)</f>
        <v>0</v>
      </c>
      <c r="BL206" s="18" t="s">
        <v>178</v>
      </c>
      <c r="BM206" s="200" t="s">
        <v>503</v>
      </c>
    </row>
    <row r="207" spans="1:65" s="13" customFormat="1">
      <c r="B207" s="202"/>
      <c r="C207" s="203"/>
      <c r="D207" s="204" t="s">
        <v>180</v>
      </c>
      <c r="E207" s="205" t="s">
        <v>21</v>
      </c>
      <c r="F207" s="206" t="s">
        <v>1154</v>
      </c>
      <c r="G207" s="203"/>
      <c r="H207" s="207">
        <v>1.44</v>
      </c>
      <c r="I207" s="208"/>
      <c r="J207" s="203"/>
      <c r="K207" s="203"/>
      <c r="L207" s="209"/>
      <c r="M207" s="210"/>
      <c r="N207" s="211"/>
      <c r="O207" s="211"/>
      <c r="P207" s="211"/>
      <c r="Q207" s="211"/>
      <c r="R207" s="211"/>
      <c r="S207" s="211"/>
      <c r="T207" s="212"/>
      <c r="AT207" s="213" t="s">
        <v>180</v>
      </c>
      <c r="AU207" s="213" t="s">
        <v>83</v>
      </c>
      <c r="AV207" s="13" t="s">
        <v>83</v>
      </c>
      <c r="AW207" s="13" t="s">
        <v>34</v>
      </c>
      <c r="AX207" s="13" t="s">
        <v>73</v>
      </c>
      <c r="AY207" s="213" t="s">
        <v>172</v>
      </c>
    </row>
    <row r="208" spans="1:65" s="14" customFormat="1">
      <c r="B208" s="214"/>
      <c r="C208" s="215"/>
      <c r="D208" s="204" t="s">
        <v>180</v>
      </c>
      <c r="E208" s="216" t="s">
        <v>21</v>
      </c>
      <c r="F208" s="217" t="s">
        <v>182</v>
      </c>
      <c r="G208" s="215"/>
      <c r="H208" s="218">
        <v>1.44</v>
      </c>
      <c r="I208" s="219"/>
      <c r="J208" s="215"/>
      <c r="K208" s="215"/>
      <c r="L208" s="220"/>
      <c r="M208" s="221"/>
      <c r="N208" s="222"/>
      <c r="O208" s="222"/>
      <c r="P208" s="222"/>
      <c r="Q208" s="222"/>
      <c r="R208" s="222"/>
      <c r="S208" s="222"/>
      <c r="T208" s="223"/>
      <c r="AT208" s="224" t="s">
        <v>180</v>
      </c>
      <c r="AU208" s="224" t="s">
        <v>83</v>
      </c>
      <c r="AV208" s="14" t="s">
        <v>178</v>
      </c>
      <c r="AW208" s="14" t="s">
        <v>34</v>
      </c>
      <c r="AX208" s="14" t="s">
        <v>81</v>
      </c>
      <c r="AY208" s="224" t="s">
        <v>172</v>
      </c>
    </row>
    <row r="209" spans="1:65" s="12" customFormat="1" ht="22.9" customHeight="1">
      <c r="B209" s="173"/>
      <c r="C209" s="174"/>
      <c r="D209" s="175" t="s">
        <v>72</v>
      </c>
      <c r="E209" s="187" t="s">
        <v>214</v>
      </c>
      <c r="F209" s="187" t="s">
        <v>505</v>
      </c>
      <c r="G209" s="174"/>
      <c r="H209" s="174"/>
      <c r="I209" s="177"/>
      <c r="J209" s="188">
        <f>BK209</f>
        <v>0</v>
      </c>
      <c r="K209" s="174"/>
      <c r="L209" s="179"/>
      <c r="M209" s="180"/>
      <c r="N209" s="181"/>
      <c r="O209" s="181"/>
      <c r="P209" s="182">
        <f>SUM(P210:P317)</f>
        <v>0</v>
      </c>
      <c r="Q209" s="181"/>
      <c r="R209" s="182">
        <f>SUM(R210:R317)</f>
        <v>2.6787308900000002</v>
      </c>
      <c r="S209" s="181"/>
      <c r="T209" s="183">
        <f>SUM(T210:T317)</f>
        <v>0</v>
      </c>
      <c r="AR209" s="184" t="s">
        <v>81</v>
      </c>
      <c r="AT209" s="185" t="s">
        <v>72</v>
      </c>
      <c r="AU209" s="185" t="s">
        <v>81</v>
      </c>
      <c r="AY209" s="184" t="s">
        <v>172</v>
      </c>
      <c r="BK209" s="186">
        <f>SUM(BK210:BK317)</f>
        <v>0</v>
      </c>
    </row>
    <row r="210" spans="1:65" s="2" customFormat="1" ht="24" customHeight="1">
      <c r="A210" s="35"/>
      <c r="B210" s="36"/>
      <c r="C210" s="189" t="s">
        <v>366</v>
      </c>
      <c r="D210" s="189" t="s">
        <v>174</v>
      </c>
      <c r="E210" s="190" t="s">
        <v>507</v>
      </c>
      <c r="F210" s="191" t="s">
        <v>508</v>
      </c>
      <c r="G210" s="192" t="s">
        <v>217</v>
      </c>
      <c r="H210" s="193">
        <v>11</v>
      </c>
      <c r="I210" s="194"/>
      <c r="J210" s="195">
        <f>ROUND(I210*H210,2)</f>
        <v>0</v>
      </c>
      <c r="K210" s="191" t="s">
        <v>177</v>
      </c>
      <c r="L210" s="40"/>
      <c r="M210" s="196" t="s">
        <v>21</v>
      </c>
      <c r="N210" s="197" t="s">
        <v>44</v>
      </c>
      <c r="O210" s="65"/>
      <c r="P210" s="198">
        <f>O210*H210</f>
        <v>0</v>
      </c>
      <c r="Q210" s="198">
        <v>1.67E-3</v>
      </c>
      <c r="R210" s="198">
        <f>Q210*H210</f>
        <v>1.8370000000000001E-2</v>
      </c>
      <c r="S210" s="198">
        <v>0</v>
      </c>
      <c r="T210" s="19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0" t="s">
        <v>178</v>
      </c>
      <c r="AT210" s="200" t="s">
        <v>174</v>
      </c>
      <c r="AU210" s="200" t="s">
        <v>83</v>
      </c>
      <c r="AY210" s="18" t="s">
        <v>172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8" t="s">
        <v>81</v>
      </c>
      <c r="BK210" s="201">
        <f>ROUND(I210*H210,2)</f>
        <v>0</v>
      </c>
      <c r="BL210" s="18" t="s">
        <v>178</v>
      </c>
      <c r="BM210" s="200" t="s">
        <v>509</v>
      </c>
    </row>
    <row r="211" spans="1:65" s="15" customFormat="1">
      <c r="B211" s="225"/>
      <c r="C211" s="226"/>
      <c r="D211" s="204" t="s">
        <v>180</v>
      </c>
      <c r="E211" s="227" t="s">
        <v>21</v>
      </c>
      <c r="F211" s="228" t="s">
        <v>1155</v>
      </c>
      <c r="G211" s="226"/>
      <c r="H211" s="227" t="s">
        <v>21</v>
      </c>
      <c r="I211" s="229"/>
      <c r="J211" s="226"/>
      <c r="K211" s="226"/>
      <c r="L211" s="230"/>
      <c r="M211" s="231"/>
      <c r="N211" s="232"/>
      <c r="O211" s="232"/>
      <c r="P211" s="232"/>
      <c r="Q211" s="232"/>
      <c r="R211" s="232"/>
      <c r="S211" s="232"/>
      <c r="T211" s="233"/>
      <c r="AT211" s="234" t="s">
        <v>180</v>
      </c>
      <c r="AU211" s="234" t="s">
        <v>83</v>
      </c>
      <c r="AV211" s="15" t="s">
        <v>81</v>
      </c>
      <c r="AW211" s="15" t="s">
        <v>34</v>
      </c>
      <c r="AX211" s="15" t="s">
        <v>73</v>
      </c>
      <c r="AY211" s="234" t="s">
        <v>172</v>
      </c>
    </row>
    <row r="212" spans="1:65" s="13" customFormat="1">
      <c r="B212" s="202"/>
      <c r="C212" s="203"/>
      <c r="D212" s="204" t="s">
        <v>180</v>
      </c>
      <c r="E212" s="205" t="s">
        <v>21</v>
      </c>
      <c r="F212" s="206" t="s">
        <v>1156</v>
      </c>
      <c r="G212" s="203"/>
      <c r="H212" s="207">
        <v>11</v>
      </c>
      <c r="I212" s="208"/>
      <c r="J212" s="203"/>
      <c r="K212" s="203"/>
      <c r="L212" s="209"/>
      <c r="M212" s="210"/>
      <c r="N212" s="211"/>
      <c r="O212" s="211"/>
      <c r="P212" s="211"/>
      <c r="Q212" s="211"/>
      <c r="R212" s="211"/>
      <c r="S212" s="211"/>
      <c r="T212" s="212"/>
      <c r="AT212" s="213" t="s">
        <v>180</v>
      </c>
      <c r="AU212" s="213" t="s">
        <v>83</v>
      </c>
      <c r="AV212" s="13" t="s">
        <v>83</v>
      </c>
      <c r="AW212" s="13" t="s">
        <v>34</v>
      </c>
      <c r="AX212" s="13" t="s">
        <v>73</v>
      </c>
      <c r="AY212" s="213" t="s">
        <v>172</v>
      </c>
    </row>
    <row r="213" spans="1:65" s="14" customFormat="1">
      <c r="B213" s="214"/>
      <c r="C213" s="215"/>
      <c r="D213" s="204" t="s">
        <v>180</v>
      </c>
      <c r="E213" s="216" t="s">
        <v>21</v>
      </c>
      <c r="F213" s="217" t="s">
        <v>182</v>
      </c>
      <c r="G213" s="215"/>
      <c r="H213" s="218">
        <v>11</v>
      </c>
      <c r="I213" s="219"/>
      <c r="J213" s="215"/>
      <c r="K213" s="215"/>
      <c r="L213" s="220"/>
      <c r="M213" s="221"/>
      <c r="N213" s="222"/>
      <c r="O213" s="222"/>
      <c r="P213" s="222"/>
      <c r="Q213" s="222"/>
      <c r="R213" s="222"/>
      <c r="S213" s="222"/>
      <c r="T213" s="223"/>
      <c r="AT213" s="224" t="s">
        <v>180</v>
      </c>
      <c r="AU213" s="224" t="s">
        <v>83</v>
      </c>
      <c r="AV213" s="14" t="s">
        <v>178</v>
      </c>
      <c r="AW213" s="14" t="s">
        <v>34</v>
      </c>
      <c r="AX213" s="14" t="s">
        <v>81</v>
      </c>
      <c r="AY213" s="224" t="s">
        <v>172</v>
      </c>
    </row>
    <row r="214" spans="1:65" s="2" customFormat="1" ht="16.5" customHeight="1">
      <c r="A214" s="35"/>
      <c r="B214" s="36"/>
      <c r="C214" s="235" t="s">
        <v>372</v>
      </c>
      <c r="D214" s="235" t="s">
        <v>416</v>
      </c>
      <c r="E214" s="236" t="s">
        <v>516</v>
      </c>
      <c r="F214" s="237" t="s">
        <v>517</v>
      </c>
      <c r="G214" s="238" t="s">
        <v>518</v>
      </c>
      <c r="H214" s="239">
        <v>4</v>
      </c>
      <c r="I214" s="240"/>
      <c r="J214" s="241">
        <f t="shared" ref="J214:J219" si="0">ROUND(I214*H214,2)</f>
        <v>0</v>
      </c>
      <c r="K214" s="237" t="s">
        <v>21</v>
      </c>
      <c r="L214" s="242"/>
      <c r="M214" s="243" t="s">
        <v>21</v>
      </c>
      <c r="N214" s="244" t="s">
        <v>44</v>
      </c>
      <c r="O214" s="65"/>
      <c r="P214" s="198">
        <f t="shared" ref="P214:P219" si="1">O214*H214</f>
        <v>0</v>
      </c>
      <c r="Q214" s="198">
        <v>8.0000000000000004E-4</v>
      </c>
      <c r="R214" s="198">
        <f t="shared" ref="R214:R219" si="2">Q214*H214</f>
        <v>3.2000000000000002E-3</v>
      </c>
      <c r="S214" s="198">
        <v>0</v>
      </c>
      <c r="T214" s="199">
        <f t="shared" ref="T214:T219" si="3"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214</v>
      </c>
      <c r="AT214" s="200" t="s">
        <v>416</v>
      </c>
      <c r="AU214" s="200" t="s">
        <v>83</v>
      </c>
      <c r="AY214" s="18" t="s">
        <v>172</v>
      </c>
      <c r="BE214" s="201">
        <f t="shared" ref="BE214:BE219" si="4">IF(N214="základní",J214,0)</f>
        <v>0</v>
      </c>
      <c r="BF214" s="201">
        <f t="shared" ref="BF214:BF219" si="5">IF(N214="snížená",J214,0)</f>
        <v>0</v>
      </c>
      <c r="BG214" s="201">
        <f t="shared" ref="BG214:BG219" si="6">IF(N214="zákl. přenesená",J214,0)</f>
        <v>0</v>
      </c>
      <c r="BH214" s="201">
        <f t="shared" ref="BH214:BH219" si="7">IF(N214="sníž. přenesená",J214,0)</f>
        <v>0</v>
      </c>
      <c r="BI214" s="201">
        <f t="shared" ref="BI214:BI219" si="8">IF(N214="nulová",J214,0)</f>
        <v>0</v>
      </c>
      <c r="BJ214" s="18" t="s">
        <v>81</v>
      </c>
      <c r="BK214" s="201">
        <f t="shared" ref="BK214:BK219" si="9">ROUND(I214*H214,2)</f>
        <v>0</v>
      </c>
      <c r="BL214" s="18" t="s">
        <v>178</v>
      </c>
      <c r="BM214" s="200" t="s">
        <v>519</v>
      </c>
    </row>
    <row r="215" spans="1:65" s="2" customFormat="1" ht="16.5" customHeight="1">
      <c r="A215" s="35"/>
      <c r="B215" s="36"/>
      <c r="C215" s="235" t="s">
        <v>376</v>
      </c>
      <c r="D215" s="235" t="s">
        <v>416</v>
      </c>
      <c r="E215" s="236" t="s">
        <v>521</v>
      </c>
      <c r="F215" s="237" t="s">
        <v>522</v>
      </c>
      <c r="G215" s="238" t="s">
        <v>217</v>
      </c>
      <c r="H215" s="239">
        <v>2</v>
      </c>
      <c r="I215" s="240"/>
      <c r="J215" s="241">
        <f t="shared" si="0"/>
        <v>0</v>
      </c>
      <c r="K215" s="237" t="s">
        <v>21</v>
      </c>
      <c r="L215" s="242"/>
      <c r="M215" s="243" t="s">
        <v>21</v>
      </c>
      <c r="N215" s="244" t="s">
        <v>44</v>
      </c>
      <c r="O215" s="65"/>
      <c r="P215" s="198">
        <f t="shared" si="1"/>
        <v>0</v>
      </c>
      <c r="Q215" s="198">
        <v>1.6E-2</v>
      </c>
      <c r="R215" s="198">
        <f t="shared" si="2"/>
        <v>3.2000000000000001E-2</v>
      </c>
      <c r="S215" s="198">
        <v>0</v>
      </c>
      <c r="T215" s="199">
        <f t="shared" si="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214</v>
      </c>
      <c r="AT215" s="200" t="s">
        <v>416</v>
      </c>
      <c r="AU215" s="200" t="s">
        <v>83</v>
      </c>
      <c r="AY215" s="18" t="s">
        <v>172</v>
      </c>
      <c r="BE215" s="201">
        <f t="shared" si="4"/>
        <v>0</v>
      </c>
      <c r="BF215" s="201">
        <f t="shared" si="5"/>
        <v>0</v>
      </c>
      <c r="BG215" s="201">
        <f t="shared" si="6"/>
        <v>0</v>
      </c>
      <c r="BH215" s="201">
        <f t="shared" si="7"/>
        <v>0</v>
      </c>
      <c r="BI215" s="201">
        <f t="shared" si="8"/>
        <v>0</v>
      </c>
      <c r="BJ215" s="18" t="s">
        <v>81</v>
      </c>
      <c r="BK215" s="201">
        <f t="shared" si="9"/>
        <v>0</v>
      </c>
      <c r="BL215" s="18" t="s">
        <v>178</v>
      </c>
      <c r="BM215" s="200" t="s">
        <v>523</v>
      </c>
    </row>
    <row r="216" spans="1:65" s="2" customFormat="1" ht="16.5" customHeight="1">
      <c r="A216" s="35"/>
      <c r="B216" s="36"/>
      <c r="C216" s="235" t="s">
        <v>380</v>
      </c>
      <c r="D216" s="235" t="s">
        <v>416</v>
      </c>
      <c r="E216" s="236" t="s">
        <v>537</v>
      </c>
      <c r="F216" s="237" t="s">
        <v>538</v>
      </c>
      <c r="G216" s="238" t="s">
        <v>217</v>
      </c>
      <c r="H216" s="239">
        <v>2</v>
      </c>
      <c r="I216" s="240"/>
      <c r="J216" s="241">
        <f t="shared" si="0"/>
        <v>0</v>
      </c>
      <c r="K216" s="237" t="s">
        <v>21</v>
      </c>
      <c r="L216" s="242"/>
      <c r="M216" s="243" t="s">
        <v>21</v>
      </c>
      <c r="N216" s="244" t="s">
        <v>44</v>
      </c>
      <c r="O216" s="65"/>
      <c r="P216" s="198">
        <f t="shared" si="1"/>
        <v>0</v>
      </c>
      <c r="Q216" s="198">
        <v>1.01E-2</v>
      </c>
      <c r="R216" s="198">
        <f t="shared" si="2"/>
        <v>2.0199999999999999E-2</v>
      </c>
      <c r="S216" s="198">
        <v>0</v>
      </c>
      <c r="T216" s="199">
        <f t="shared" si="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214</v>
      </c>
      <c r="AT216" s="200" t="s">
        <v>416</v>
      </c>
      <c r="AU216" s="200" t="s">
        <v>83</v>
      </c>
      <c r="AY216" s="18" t="s">
        <v>172</v>
      </c>
      <c r="BE216" s="201">
        <f t="shared" si="4"/>
        <v>0</v>
      </c>
      <c r="BF216" s="201">
        <f t="shared" si="5"/>
        <v>0</v>
      </c>
      <c r="BG216" s="201">
        <f t="shared" si="6"/>
        <v>0</v>
      </c>
      <c r="BH216" s="201">
        <f t="shared" si="7"/>
        <v>0</v>
      </c>
      <c r="BI216" s="201">
        <f t="shared" si="8"/>
        <v>0</v>
      </c>
      <c r="BJ216" s="18" t="s">
        <v>81</v>
      </c>
      <c r="BK216" s="201">
        <f t="shared" si="9"/>
        <v>0</v>
      </c>
      <c r="BL216" s="18" t="s">
        <v>178</v>
      </c>
      <c r="BM216" s="200" t="s">
        <v>539</v>
      </c>
    </row>
    <row r="217" spans="1:65" s="2" customFormat="1" ht="16.5" customHeight="1">
      <c r="A217" s="35"/>
      <c r="B217" s="36"/>
      <c r="C217" s="235" t="s">
        <v>385</v>
      </c>
      <c r="D217" s="235" t="s">
        <v>416</v>
      </c>
      <c r="E217" s="236" t="s">
        <v>549</v>
      </c>
      <c r="F217" s="237" t="s">
        <v>550</v>
      </c>
      <c r="G217" s="238" t="s">
        <v>217</v>
      </c>
      <c r="H217" s="239">
        <v>2</v>
      </c>
      <c r="I217" s="240"/>
      <c r="J217" s="241">
        <f t="shared" si="0"/>
        <v>0</v>
      </c>
      <c r="K217" s="237" t="s">
        <v>21</v>
      </c>
      <c r="L217" s="242"/>
      <c r="M217" s="243" t="s">
        <v>21</v>
      </c>
      <c r="N217" s="244" t="s">
        <v>44</v>
      </c>
      <c r="O217" s="65"/>
      <c r="P217" s="198">
        <f t="shared" si="1"/>
        <v>0</v>
      </c>
      <c r="Q217" s="198">
        <v>7.3000000000000001E-3</v>
      </c>
      <c r="R217" s="198">
        <f t="shared" si="2"/>
        <v>1.46E-2</v>
      </c>
      <c r="S217" s="198">
        <v>0</v>
      </c>
      <c r="T217" s="199">
        <f t="shared" si="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0" t="s">
        <v>214</v>
      </c>
      <c r="AT217" s="200" t="s">
        <v>416</v>
      </c>
      <c r="AU217" s="200" t="s">
        <v>83</v>
      </c>
      <c r="AY217" s="18" t="s">
        <v>172</v>
      </c>
      <c r="BE217" s="201">
        <f t="shared" si="4"/>
        <v>0</v>
      </c>
      <c r="BF217" s="201">
        <f t="shared" si="5"/>
        <v>0</v>
      </c>
      <c r="BG217" s="201">
        <f t="shared" si="6"/>
        <v>0</v>
      </c>
      <c r="BH217" s="201">
        <f t="shared" si="7"/>
        <v>0</v>
      </c>
      <c r="BI217" s="201">
        <f t="shared" si="8"/>
        <v>0</v>
      </c>
      <c r="BJ217" s="18" t="s">
        <v>81</v>
      </c>
      <c r="BK217" s="201">
        <f t="shared" si="9"/>
        <v>0</v>
      </c>
      <c r="BL217" s="18" t="s">
        <v>178</v>
      </c>
      <c r="BM217" s="200" t="s">
        <v>551</v>
      </c>
    </row>
    <row r="218" spans="1:65" s="2" customFormat="1" ht="16.5" customHeight="1">
      <c r="A218" s="35"/>
      <c r="B218" s="36"/>
      <c r="C218" s="235" t="s">
        <v>395</v>
      </c>
      <c r="D218" s="235" t="s">
        <v>416</v>
      </c>
      <c r="E218" s="236" t="s">
        <v>553</v>
      </c>
      <c r="F218" s="237" t="s">
        <v>554</v>
      </c>
      <c r="G218" s="238" t="s">
        <v>217</v>
      </c>
      <c r="H218" s="239">
        <v>1</v>
      </c>
      <c r="I218" s="240"/>
      <c r="J218" s="241">
        <f t="shared" si="0"/>
        <v>0</v>
      </c>
      <c r="K218" s="237" t="s">
        <v>21</v>
      </c>
      <c r="L218" s="242"/>
      <c r="M218" s="243" t="s">
        <v>21</v>
      </c>
      <c r="N218" s="244" t="s">
        <v>44</v>
      </c>
      <c r="O218" s="65"/>
      <c r="P218" s="198">
        <f t="shared" si="1"/>
        <v>0</v>
      </c>
      <c r="Q218" s="198">
        <v>2E-3</v>
      </c>
      <c r="R218" s="198">
        <f t="shared" si="2"/>
        <v>2E-3</v>
      </c>
      <c r="S218" s="198">
        <v>0</v>
      </c>
      <c r="T218" s="199">
        <f t="shared" si="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214</v>
      </c>
      <c r="AT218" s="200" t="s">
        <v>416</v>
      </c>
      <c r="AU218" s="200" t="s">
        <v>83</v>
      </c>
      <c r="AY218" s="18" t="s">
        <v>172</v>
      </c>
      <c r="BE218" s="201">
        <f t="shared" si="4"/>
        <v>0</v>
      </c>
      <c r="BF218" s="201">
        <f t="shared" si="5"/>
        <v>0</v>
      </c>
      <c r="BG218" s="201">
        <f t="shared" si="6"/>
        <v>0</v>
      </c>
      <c r="BH218" s="201">
        <f t="shared" si="7"/>
        <v>0</v>
      </c>
      <c r="BI218" s="201">
        <f t="shared" si="8"/>
        <v>0</v>
      </c>
      <c r="BJ218" s="18" t="s">
        <v>81</v>
      </c>
      <c r="BK218" s="201">
        <f t="shared" si="9"/>
        <v>0</v>
      </c>
      <c r="BL218" s="18" t="s">
        <v>178</v>
      </c>
      <c r="BM218" s="200" t="s">
        <v>1157</v>
      </c>
    </row>
    <row r="219" spans="1:65" s="2" customFormat="1" ht="24" customHeight="1">
      <c r="A219" s="35"/>
      <c r="B219" s="36"/>
      <c r="C219" s="189" t="s">
        <v>401</v>
      </c>
      <c r="D219" s="189" t="s">
        <v>174</v>
      </c>
      <c r="E219" s="190" t="s">
        <v>557</v>
      </c>
      <c r="F219" s="191" t="s">
        <v>558</v>
      </c>
      <c r="G219" s="192" t="s">
        <v>217</v>
      </c>
      <c r="H219" s="193">
        <v>2</v>
      </c>
      <c r="I219" s="194"/>
      <c r="J219" s="195">
        <f t="shared" si="0"/>
        <v>0</v>
      </c>
      <c r="K219" s="191" t="s">
        <v>177</v>
      </c>
      <c r="L219" s="40"/>
      <c r="M219" s="196" t="s">
        <v>21</v>
      </c>
      <c r="N219" s="197" t="s">
        <v>44</v>
      </c>
      <c r="O219" s="65"/>
      <c r="P219" s="198">
        <f t="shared" si="1"/>
        <v>0</v>
      </c>
      <c r="Q219" s="198">
        <v>1.7099999999999999E-3</v>
      </c>
      <c r="R219" s="198">
        <f t="shared" si="2"/>
        <v>3.4199999999999999E-3</v>
      </c>
      <c r="S219" s="198">
        <v>0</v>
      </c>
      <c r="T219" s="199">
        <f t="shared" si="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178</v>
      </c>
      <c r="AT219" s="200" t="s">
        <v>174</v>
      </c>
      <c r="AU219" s="200" t="s">
        <v>83</v>
      </c>
      <c r="AY219" s="18" t="s">
        <v>172</v>
      </c>
      <c r="BE219" s="201">
        <f t="shared" si="4"/>
        <v>0</v>
      </c>
      <c r="BF219" s="201">
        <f t="shared" si="5"/>
        <v>0</v>
      </c>
      <c r="BG219" s="201">
        <f t="shared" si="6"/>
        <v>0</v>
      </c>
      <c r="BH219" s="201">
        <f t="shared" si="7"/>
        <v>0</v>
      </c>
      <c r="BI219" s="201">
        <f t="shared" si="8"/>
        <v>0</v>
      </c>
      <c r="BJ219" s="18" t="s">
        <v>81</v>
      </c>
      <c r="BK219" s="201">
        <f t="shared" si="9"/>
        <v>0</v>
      </c>
      <c r="BL219" s="18" t="s">
        <v>178</v>
      </c>
      <c r="BM219" s="200" t="s">
        <v>559</v>
      </c>
    </row>
    <row r="220" spans="1:65" s="15" customFormat="1">
      <c r="B220" s="225"/>
      <c r="C220" s="226"/>
      <c r="D220" s="204" t="s">
        <v>180</v>
      </c>
      <c r="E220" s="227" t="s">
        <v>21</v>
      </c>
      <c r="F220" s="228" t="s">
        <v>1155</v>
      </c>
      <c r="G220" s="226"/>
      <c r="H220" s="227" t="s">
        <v>21</v>
      </c>
      <c r="I220" s="229"/>
      <c r="J220" s="226"/>
      <c r="K220" s="226"/>
      <c r="L220" s="230"/>
      <c r="M220" s="231"/>
      <c r="N220" s="232"/>
      <c r="O220" s="232"/>
      <c r="P220" s="232"/>
      <c r="Q220" s="232"/>
      <c r="R220" s="232"/>
      <c r="S220" s="232"/>
      <c r="T220" s="233"/>
      <c r="AT220" s="234" t="s">
        <v>180</v>
      </c>
      <c r="AU220" s="234" t="s">
        <v>83</v>
      </c>
      <c r="AV220" s="15" t="s">
        <v>81</v>
      </c>
      <c r="AW220" s="15" t="s">
        <v>34</v>
      </c>
      <c r="AX220" s="15" t="s">
        <v>73</v>
      </c>
      <c r="AY220" s="234" t="s">
        <v>172</v>
      </c>
    </row>
    <row r="221" spans="1:65" s="13" customFormat="1">
      <c r="B221" s="202"/>
      <c r="C221" s="203"/>
      <c r="D221" s="204" t="s">
        <v>180</v>
      </c>
      <c r="E221" s="205" t="s">
        <v>21</v>
      </c>
      <c r="F221" s="206" t="s">
        <v>83</v>
      </c>
      <c r="G221" s="203"/>
      <c r="H221" s="207">
        <v>2</v>
      </c>
      <c r="I221" s="208"/>
      <c r="J221" s="203"/>
      <c r="K221" s="203"/>
      <c r="L221" s="209"/>
      <c r="M221" s="210"/>
      <c r="N221" s="211"/>
      <c r="O221" s="211"/>
      <c r="P221" s="211"/>
      <c r="Q221" s="211"/>
      <c r="R221" s="211"/>
      <c r="S221" s="211"/>
      <c r="T221" s="212"/>
      <c r="AT221" s="213" t="s">
        <v>180</v>
      </c>
      <c r="AU221" s="213" t="s">
        <v>83</v>
      </c>
      <c r="AV221" s="13" t="s">
        <v>83</v>
      </c>
      <c r="AW221" s="13" t="s">
        <v>34</v>
      </c>
      <c r="AX221" s="13" t="s">
        <v>73</v>
      </c>
      <c r="AY221" s="213" t="s">
        <v>172</v>
      </c>
    </row>
    <row r="222" spans="1:65" s="14" customFormat="1">
      <c r="B222" s="214"/>
      <c r="C222" s="215"/>
      <c r="D222" s="204" t="s">
        <v>180</v>
      </c>
      <c r="E222" s="216" t="s">
        <v>21</v>
      </c>
      <c r="F222" s="217" t="s">
        <v>182</v>
      </c>
      <c r="G222" s="215"/>
      <c r="H222" s="218">
        <v>2</v>
      </c>
      <c r="I222" s="219"/>
      <c r="J222" s="215"/>
      <c r="K222" s="215"/>
      <c r="L222" s="220"/>
      <c r="M222" s="221"/>
      <c r="N222" s="222"/>
      <c r="O222" s="222"/>
      <c r="P222" s="222"/>
      <c r="Q222" s="222"/>
      <c r="R222" s="222"/>
      <c r="S222" s="222"/>
      <c r="T222" s="223"/>
      <c r="AT222" s="224" t="s">
        <v>180</v>
      </c>
      <c r="AU222" s="224" t="s">
        <v>83</v>
      </c>
      <c r="AV222" s="14" t="s">
        <v>178</v>
      </c>
      <c r="AW222" s="14" t="s">
        <v>34</v>
      </c>
      <c r="AX222" s="14" t="s">
        <v>81</v>
      </c>
      <c r="AY222" s="224" t="s">
        <v>172</v>
      </c>
    </row>
    <row r="223" spans="1:65" s="2" customFormat="1" ht="16.5" customHeight="1">
      <c r="A223" s="35"/>
      <c r="B223" s="36"/>
      <c r="C223" s="235" t="s">
        <v>407</v>
      </c>
      <c r="D223" s="235" t="s">
        <v>416</v>
      </c>
      <c r="E223" s="236" t="s">
        <v>566</v>
      </c>
      <c r="F223" s="237" t="s">
        <v>567</v>
      </c>
      <c r="G223" s="238" t="s">
        <v>217</v>
      </c>
      <c r="H223" s="239">
        <v>2</v>
      </c>
      <c r="I223" s="240"/>
      <c r="J223" s="241">
        <f>ROUND(I223*H223,2)</f>
        <v>0</v>
      </c>
      <c r="K223" s="237" t="s">
        <v>21</v>
      </c>
      <c r="L223" s="242"/>
      <c r="M223" s="243" t="s">
        <v>21</v>
      </c>
      <c r="N223" s="244" t="s">
        <v>44</v>
      </c>
      <c r="O223" s="65"/>
      <c r="P223" s="198">
        <f>O223*H223</f>
        <v>0</v>
      </c>
      <c r="Q223" s="198">
        <v>1.2500000000000001E-2</v>
      </c>
      <c r="R223" s="198">
        <f>Q223*H223</f>
        <v>2.5000000000000001E-2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214</v>
      </c>
      <c r="AT223" s="200" t="s">
        <v>416</v>
      </c>
      <c r="AU223" s="200" t="s">
        <v>83</v>
      </c>
      <c r="AY223" s="18" t="s">
        <v>172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81</v>
      </c>
      <c r="BK223" s="201">
        <f>ROUND(I223*H223,2)</f>
        <v>0</v>
      </c>
      <c r="BL223" s="18" t="s">
        <v>178</v>
      </c>
      <c r="BM223" s="200" t="s">
        <v>568</v>
      </c>
    </row>
    <row r="224" spans="1:65" s="2" customFormat="1" ht="24" customHeight="1">
      <c r="A224" s="35"/>
      <c r="B224" s="36"/>
      <c r="C224" s="189" t="s">
        <v>411</v>
      </c>
      <c r="D224" s="189" t="s">
        <v>174</v>
      </c>
      <c r="E224" s="190" t="s">
        <v>609</v>
      </c>
      <c r="F224" s="191" t="s">
        <v>610</v>
      </c>
      <c r="G224" s="192" t="s">
        <v>199</v>
      </c>
      <c r="H224" s="193">
        <v>8.1999999999999993</v>
      </c>
      <c r="I224" s="194"/>
      <c r="J224" s="195">
        <f>ROUND(I224*H224,2)</f>
        <v>0</v>
      </c>
      <c r="K224" s="191" t="s">
        <v>177</v>
      </c>
      <c r="L224" s="40"/>
      <c r="M224" s="196" t="s">
        <v>21</v>
      </c>
      <c r="N224" s="197" t="s">
        <v>44</v>
      </c>
      <c r="O224" s="65"/>
      <c r="P224" s="198">
        <f>O224*H224</f>
        <v>0</v>
      </c>
      <c r="Q224" s="198">
        <v>0</v>
      </c>
      <c r="R224" s="198">
        <f>Q224*H224</f>
        <v>0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178</v>
      </c>
      <c r="AT224" s="200" t="s">
        <v>174</v>
      </c>
      <c r="AU224" s="200" t="s">
        <v>83</v>
      </c>
      <c r="AY224" s="18" t="s">
        <v>172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8" t="s">
        <v>81</v>
      </c>
      <c r="BK224" s="201">
        <f>ROUND(I224*H224,2)</f>
        <v>0</v>
      </c>
      <c r="BL224" s="18" t="s">
        <v>178</v>
      </c>
      <c r="BM224" s="200" t="s">
        <v>611</v>
      </c>
    </row>
    <row r="225" spans="1:65" s="15" customFormat="1">
      <c r="B225" s="225"/>
      <c r="C225" s="226"/>
      <c r="D225" s="204" t="s">
        <v>180</v>
      </c>
      <c r="E225" s="227" t="s">
        <v>21</v>
      </c>
      <c r="F225" s="228" t="s">
        <v>1155</v>
      </c>
      <c r="G225" s="226"/>
      <c r="H225" s="227" t="s">
        <v>21</v>
      </c>
      <c r="I225" s="229"/>
      <c r="J225" s="226"/>
      <c r="K225" s="226"/>
      <c r="L225" s="230"/>
      <c r="M225" s="231"/>
      <c r="N225" s="232"/>
      <c r="O225" s="232"/>
      <c r="P225" s="232"/>
      <c r="Q225" s="232"/>
      <c r="R225" s="232"/>
      <c r="S225" s="232"/>
      <c r="T225" s="233"/>
      <c r="AT225" s="234" t="s">
        <v>180</v>
      </c>
      <c r="AU225" s="234" t="s">
        <v>83</v>
      </c>
      <c r="AV225" s="15" t="s">
        <v>81</v>
      </c>
      <c r="AW225" s="15" t="s">
        <v>34</v>
      </c>
      <c r="AX225" s="15" t="s">
        <v>73</v>
      </c>
      <c r="AY225" s="234" t="s">
        <v>172</v>
      </c>
    </row>
    <row r="226" spans="1:65" s="13" customFormat="1">
      <c r="B226" s="202"/>
      <c r="C226" s="203"/>
      <c r="D226" s="204" t="s">
        <v>180</v>
      </c>
      <c r="E226" s="205" t="s">
        <v>21</v>
      </c>
      <c r="F226" s="206" t="s">
        <v>1158</v>
      </c>
      <c r="G226" s="203"/>
      <c r="H226" s="207">
        <v>8.1999999999999993</v>
      </c>
      <c r="I226" s="208"/>
      <c r="J226" s="203"/>
      <c r="K226" s="203"/>
      <c r="L226" s="209"/>
      <c r="M226" s="210"/>
      <c r="N226" s="211"/>
      <c r="O226" s="211"/>
      <c r="P226" s="211"/>
      <c r="Q226" s="211"/>
      <c r="R226" s="211"/>
      <c r="S226" s="211"/>
      <c r="T226" s="212"/>
      <c r="AT226" s="213" t="s">
        <v>180</v>
      </c>
      <c r="AU226" s="213" t="s">
        <v>83</v>
      </c>
      <c r="AV226" s="13" t="s">
        <v>83</v>
      </c>
      <c r="AW226" s="13" t="s">
        <v>34</v>
      </c>
      <c r="AX226" s="13" t="s">
        <v>73</v>
      </c>
      <c r="AY226" s="213" t="s">
        <v>172</v>
      </c>
    </row>
    <row r="227" spans="1:65" s="14" customFormat="1">
      <c r="B227" s="214"/>
      <c r="C227" s="215"/>
      <c r="D227" s="204" t="s">
        <v>180</v>
      </c>
      <c r="E227" s="216" t="s">
        <v>21</v>
      </c>
      <c r="F227" s="217" t="s">
        <v>182</v>
      </c>
      <c r="G227" s="215"/>
      <c r="H227" s="218">
        <v>8.1999999999999993</v>
      </c>
      <c r="I227" s="219"/>
      <c r="J227" s="215"/>
      <c r="K227" s="215"/>
      <c r="L227" s="220"/>
      <c r="M227" s="221"/>
      <c r="N227" s="222"/>
      <c r="O227" s="222"/>
      <c r="P227" s="222"/>
      <c r="Q227" s="222"/>
      <c r="R227" s="222"/>
      <c r="S227" s="222"/>
      <c r="T227" s="223"/>
      <c r="AT227" s="224" t="s">
        <v>180</v>
      </c>
      <c r="AU227" s="224" t="s">
        <v>83</v>
      </c>
      <c r="AV227" s="14" t="s">
        <v>178</v>
      </c>
      <c r="AW227" s="14" t="s">
        <v>34</v>
      </c>
      <c r="AX227" s="14" t="s">
        <v>81</v>
      </c>
      <c r="AY227" s="224" t="s">
        <v>172</v>
      </c>
    </row>
    <row r="228" spans="1:65" s="2" customFormat="1" ht="16.5" customHeight="1">
      <c r="A228" s="35"/>
      <c r="B228" s="36"/>
      <c r="C228" s="235" t="s">
        <v>415</v>
      </c>
      <c r="D228" s="235" t="s">
        <v>416</v>
      </c>
      <c r="E228" s="236" t="s">
        <v>614</v>
      </c>
      <c r="F228" s="237" t="s">
        <v>615</v>
      </c>
      <c r="G228" s="238" t="s">
        <v>199</v>
      </c>
      <c r="H228" s="239">
        <v>8.3230000000000004</v>
      </c>
      <c r="I228" s="240"/>
      <c r="J228" s="241">
        <f>ROUND(I228*H228,2)</f>
        <v>0</v>
      </c>
      <c r="K228" s="237" t="s">
        <v>21</v>
      </c>
      <c r="L228" s="242"/>
      <c r="M228" s="243" t="s">
        <v>21</v>
      </c>
      <c r="N228" s="244" t="s">
        <v>44</v>
      </c>
      <c r="O228" s="65"/>
      <c r="P228" s="198">
        <f>O228*H228</f>
        <v>0</v>
      </c>
      <c r="Q228" s="198">
        <v>2.7999999999999998E-4</v>
      </c>
      <c r="R228" s="198">
        <f>Q228*H228</f>
        <v>2.33044E-3</v>
      </c>
      <c r="S228" s="198">
        <v>0</v>
      </c>
      <c r="T228" s="19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214</v>
      </c>
      <c r="AT228" s="200" t="s">
        <v>416</v>
      </c>
      <c r="AU228" s="200" t="s">
        <v>83</v>
      </c>
      <c r="AY228" s="18" t="s">
        <v>172</v>
      </c>
      <c r="BE228" s="201">
        <f>IF(N228="základní",J228,0)</f>
        <v>0</v>
      </c>
      <c r="BF228" s="201">
        <f>IF(N228="snížená",J228,0)</f>
        <v>0</v>
      </c>
      <c r="BG228" s="201">
        <f>IF(N228="zákl. přenesená",J228,0)</f>
        <v>0</v>
      </c>
      <c r="BH228" s="201">
        <f>IF(N228="sníž. přenesená",J228,0)</f>
        <v>0</v>
      </c>
      <c r="BI228" s="201">
        <f>IF(N228="nulová",J228,0)</f>
        <v>0</v>
      </c>
      <c r="BJ228" s="18" t="s">
        <v>81</v>
      </c>
      <c r="BK228" s="201">
        <f>ROUND(I228*H228,2)</f>
        <v>0</v>
      </c>
      <c r="BL228" s="18" t="s">
        <v>178</v>
      </c>
      <c r="BM228" s="200" t="s">
        <v>616</v>
      </c>
    </row>
    <row r="229" spans="1:65" s="13" customFormat="1">
      <c r="B229" s="202"/>
      <c r="C229" s="203"/>
      <c r="D229" s="204" t="s">
        <v>180</v>
      </c>
      <c r="E229" s="205" t="s">
        <v>21</v>
      </c>
      <c r="F229" s="206" t="s">
        <v>1159</v>
      </c>
      <c r="G229" s="203"/>
      <c r="H229" s="207">
        <v>8.3230000000000004</v>
      </c>
      <c r="I229" s="208"/>
      <c r="J229" s="203"/>
      <c r="K229" s="203"/>
      <c r="L229" s="209"/>
      <c r="M229" s="210"/>
      <c r="N229" s="211"/>
      <c r="O229" s="211"/>
      <c r="P229" s="211"/>
      <c r="Q229" s="211"/>
      <c r="R229" s="211"/>
      <c r="S229" s="211"/>
      <c r="T229" s="212"/>
      <c r="AT229" s="213" t="s">
        <v>180</v>
      </c>
      <c r="AU229" s="213" t="s">
        <v>83</v>
      </c>
      <c r="AV229" s="13" t="s">
        <v>83</v>
      </c>
      <c r="AW229" s="13" t="s">
        <v>34</v>
      </c>
      <c r="AX229" s="13" t="s">
        <v>73</v>
      </c>
      <c r="AY229" s="213" t="s">
        <v>172</v>
      </c>
    </row>
    <row r="230" spans="1:65" s="14" customFormat="1">
      <c r="B230" s="214"/>
      <c r="C230" s="215"/>
      <c r="D230" s="204" t="s">
        <v>180</v>
      </c>
      <c r="E230" s="216" t="s">
        <v>21</v>
      </c>
      <c r="F230" s="217" t="s">
        <v>182</v>
      </c>
      <c r="G230" s="215"/>
      <c r="H230" s="218">
        <v>8.3230000000000004</v>
      </c>
      <c r="I230" s="219"/>
      <c r="J230" s="215"/>
      <c r="K230" s="215"/>
      <c r="L230" s="220"/>
      <c r="M230" s="221"/>
      <c r="N230" s="222"/>
      <c r="O230" s="222"/>
      <c r="P230" s="222"/>
      <c r="Q230" s="222"/>
      <c r="R230" s="222"/>
      <c r="S230" s="222"/>
      <c r="T230" s="223"/>
      <c r="AT230" s="224" t="s">
        <v>180</v>
      </c>
      <c r="AU230" s="224" t="s">
        <v>83</v>
      </c>
      <c r="AV230" s="14" t="s">
        <v>178</v>
      </c>
      <c r="AW230" s="14" t="s">
        <v>34</v>
      </c>
      <c r="AX230" s="14" t="s">
        <v>81</v>
      </c>
      <c r="AY230" s="224" t="s">
        <v>172</v>
      </c>
    </row>
    <row r="231" spans="1:65" s="2" customFormat="1" ht="24" customHeight="1">
      <c r="A231" s="35"/>
      <c r="B231" s="36"/>
      <c r="C231" s="189" t="s">
        <v>422</v>
      </c>
      <c r="D231" s="189" t="s">
        <v>174</v>
      </c>
      <c r="E231" s="190" t="s">
        <v>629</v>
      </c>
      <c r="F231" s="191" t="s">
        <v>630</v>
      </c>
      <c r="G231" s="192" t="s">
        <v>199</v>
      </c>
      <c r="H231" s="193">
        <v>73.92</v>
      </c>
      <c r="I231" s="194"/>
      <c r="J231" s="195">
        <f>ROUND(I231*H231,2)</f>
        <v>0</v>
      </c>
      <c r="K231" s="191" t="s">
        <v>177</v>
      </c>
      <c r="L231" s="40"/>
      <c r="M231" s="196" t="s">
        <v>21</v>
      </c>
      <c r="N231" s="197" t="s">
        <v>44</v>
      </c>
      <c r="O231" s="65"/>
      <c r="P231" s="198">
        <f>O231*H231</f>
        <v>0</v>
      </c>
      <c r="Q231" s="198">
        <v>0</v>
      </c>
      <c r="R231" s="198">
        <f>Q231*H231</f>
        <v>0</v>
      </c>
      <c r="S231" s="198">
        <v>0</v>
      </c>
      <c r="T231" s="19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0" t="s">
        <v>178</v>
      </c>
      <c r="AT231" s="200" t="s">
        <v>174</v>
      </c>
      <c r="AU231" s="200" t="s">
        <v>83</v>
      </c>
      <c r="AY231" s="18" t="s">
        <v>172</v>
      </c>
      <c r="BE231" s="201">
        <f>IF(N231="základní",J231,0)</f>
        <v>0</v>
      </c>
      <c r="BF231" s="201">
        <f>IF(N231="snížená",J231,0)</f>
        <v>0</v>
      </c>
      <c r="BG231" s="201">
        <f>IF(N231="zákl. přenesená",J231,0)</f>
        <v>0</v>
      </c>
      <c r="BH231" s="201">
        <f>IF(N231="sníž. přenesená",J231,0)</f>
        <v>0</v>
      </c>
      <c r="BI231" s="201">
        <f>IF(N231="nulová",J231,0)</f>
        <v>0</v>
      </c>
      <c r="BJ231" s="18" t="s">
        <v>81</v>
      </c>
      <c r="BK231" s="201">
        <f>ROUND(I231*H231,2)</f>
        <v>0</v>
      </c>
      <c r="BL231" s="18" t="s">
        <v>178</v>
      </c>
      <c r="BM231" s="200" t="s">
        <v>631</v>
      </c>
    </row>
    <row r="232" spans="1:65" s="15" customFormat="1">
      <c r="B232" s="225"/>
      <c r="C232" s="226"/>
      <c r="D232" s="204" t="s">
        <v>180</v>
      </c>
      <c r="E232" s="227" t="s">
        <v>21</v>
      </c>
      <c r="F232" s="228" t="s">
        <v>1155</v>
      </c>
      <c r="G232" s="226"/>
      <c r="H232" s="227" t="s">
        <v>21</v>
      </c>
      <c r="I232" s="229"/>
      <c r="J232" s="226"/>
      <c r="K232" s="226"/>
      <c r="L232" s="230"/>
      <c r="M232" s="231"/>
      <c r="N232" s="232"/>
      <c r="O232" s="232"/>
      <c r="P232" s="232"/>
      <c r="Q232" s="232"/>
      <c r="R232" s="232"/>
      <c r="S232" s="232"/>
      <c r="T232" s="233"/>
      <c r="AT232" s="234" t="s">
        <v>180</v>
      </c>
      <c r="AU232" s="234" t="s">
        <v>83</v>
      </c>
      <c r="AV232" s="15" t="s">
        <v>81</v>
      </c>
      <c r="AW232" s="15" t="s">
        <v>34</v>
      </c>
      <c r="AX232" s="15" t="s">
        <v>73</v>
      </c>
      <c r="AY232" s="234" t="s">
        <v>172</v>
      </c>
    </row>
    <row r="233" spans="1:65" s="13" customFormat="1">
      <c r="B233" s="202"/>
      <c r="C233" s="203"/>
      <c r="D233" s="204" t="s">
        <v>180</v>
      </c>
      <c r="E233" s="205" t="s">
        <v>21</v>
      </c>
      <c r="F233" s="206" t="s">
        <v>1160</v>
      </c>
      <c r="G233" s="203"/>
      <c r="H233" s="207">
        <v>73.92</v>
      </c>
      <c r="I233" s="208"/>
      <c r="J233" s="203"/>
      <c r="K233" s="203"/>
      <c r="L233" s="209"/>
      <c r="M233" s="210"/>
      <c r="N233" s="211"/>
      <c r="O233" s="211"/>
      <c r="P233" s="211"/>
      <c r="Q233" s="211"/>
      <c r="R233" s="211"/>
      <c r="S233" s="211"/>
      <c r="T233" s="212"/>
      <c r="AT233" s="213" t="s">
        <v>180</v>
      </c>
      <c r="AU233" s="213" t="s">
        <v>83</v>
      </c>
      <c r="AV233" s="13" t="s">
        <v>83</v>
      </c>
      <c r="AW233" s="13" t="s">
        <v>34</v>
      </c>
      <c r="AX233" s="13" t="s">
        <v>73</v>
      </c>
      <c r="AY233" s="213" t="s">
        <v>172</v>
      </c>
    </row>
    <row r="234" spans="1:65" s="14" customFormat="1">
      <c r="B234" s="214"/>
      <c r="C234" s="215"/>
      <c r="D234" s="204" t="s">
        <v>180</v>
      </c>
      <c r="E234" s="216" t="s">
        <v>21</v>
      </c>
      <c r="F234" s="217" t="s">
        <v>182</v>
      </c>
      <c r="G234" s="215"/>
      <c r="H234" s="218">
        <v>73.92</v>
      </c>
      <c r="I234" s="219"/>
      <c r="J234" s="215"/>
      <c r="K234" s="215"/>
      <c r="L234" s="220"/>
      <c r="M234" s="221"/>
      <c r="N234" s="222"/>
      <c r="O234" s="222"/>
      <c r="P234" s="222"/>
      <c r="Q234" s="222"/>
      <c r="R234" s="222"/>
      <c r="S234" s="222"/>
      <c r="T234" s="223"/>
      <c r="AT234" s="224" t="s">
        <v>180</v>
      </c>
      <c r="AU234" s="224" t="s">
        <v>83</v>
      </c>
      <c r="AV234" s="14" t="s">
        <v>178</v>
      </c>
      <c r="AW234" s="14" t="s">
        <v>34</v>
      </c>
      <c r="AX234" s="14" t="s">
        <v>81</v>
      </c>
      <c r="AY234" s="224" t="s">
        <v>172</v>
      </c>
    </row>
    <row r="235" spans="1:65" s="2" customFormat="1" ht="16.5" customHeight="1">
      <c r="A235" s="35"/>
      <c r="B235" s="36"/>
      <c r="C235" s="235" t="s">
        <v>427</v>
      </c>
      <c r="D235" s="235" t="s">
        <v>416</v>
      </c>
      <c r="E235" s="236" t="s">
        <v>634</v>
      </c>
      <c r="F235" s="237" t="s">
        <v>635</v>
      </c>
      <c r="G235" s="238" t="s">
        <v>199</v>
      </c>
      <c r="H235" s="239">
        <v>75.028999999999996</v>
      </c>
      <c r="I235" s="240"/>
      <c r="J235" s="241">
        <f>ROUND(I235*H235,2)</f>
        <v>0</v>
      </c>
      <c r="K235" s="237" t="s">
        <v>21</v>
      </c>
      <c r="L235" s="242"/>
      <c r="M235" s="243" t="s">
        <v>21</v>
      </c>
      <c r="N235" s="244" t="s">
        <v>44</v>
      </c>
      <c r="O235" s="65"/>
      <c r="P235" s="198">
        <f>O235*H235</f>
        <v>0</v>
      </c>
      <c r="Q235" s="198">
        <v>1.0499999999999999E-3</v>
      </c>
      <c r="R235" s="198">
        <f>Q235*H235</f>
        <v>7.8780449999999988E-2</v>
      </c>
      <c r="S235" s="198">
        <v>0</v>
      </c>
      <c r="T235" s="199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0" t="s">
        <v>214</v>
      </c>
      <c r="AT235" s="200" t="s">
        <v>416</v>
      </c>
      <c r="AU235" s="200" t="s">
        <v>83</v>
      </c>
      <c r="AY235" s="18" t="s">
        <v>172</v>
      </c>
      <c r="BE235" s="201">
        <f>IF(N235="základní",J235,0)</f>
        <v>0</v>
      </c>
      <c r="BF235" s="201">
        <f>IF(N235="snížená",J235,0)</f>
        <v>0</v>
      </c>
      <c r="BG235" s="201">
        <f>IF(N235="zákl. přenesená",J235,0)</f>
        <v>0</v>
      </c>
      <c r="BH235" s="201">
        <f>IF(N235="sníž. přenesená",J235,0)</f>
        <v>0</v>
      </c>
      <c r="BI235" s="201">
        <f>IF(N235="nulová",J235,0)</f>
        <v>0</v>
      </c>
      <c r="BJ235" s="18" t="s">
        <v>81</v>
      </c>
      <c r="BK235" s="201">
        <f>ROUND(I235*H235,2)</f>
        <v>0</v>
      </c>
      <c r="BL235" s="18" t="s">
        <v>178</v>
      </c>
      <c r="BM235" s="200" t="s">
        <v>636</v>
      </c>
    </row>
    <row r="236" spans="1:65" s="13" customFormat="1">
      <c r="B236" s="202"/>
      <c r="C236" s="203"/>
      <c r="D236" s="204" t="s">
        <v>180</v>
      </c>
      <c r="E236" s="205" t="s">
        <v>21</v>
      </c>
      <c r="F236" s="206" t="s">
        <v>1161</v>
      </c>
      <c r="G236" s="203"/>
      <c r="H236" s="207">
        <v>75.028999999999996</v>
      </c>
      <c r="I236" s="208"/>
      <c r="J236" s="203"/>
      <c r="K236" s="203"/>
      <c r="L236" s="209"/>
      <c r="M236" s="210"/>
      <c r="N236" s="211"/>
      <c r="O236" s="211"/>
      <c r="P236" s="211"/>
      <c r="Q236" s="211"/>
      <c r="R236" s="211"/>
      <c r="S236" s="211"/>
      <c r="T236" s="212"/>
      <c r="AT236" s="213" t="s">
        <v>180</v>
      </c>
      <c r="AU236" s="213" t="s">
        <v>83</v>
      </c>
      <c r="AV236" s="13" t="s">
        <v>83</v>
      </c>
      <c r="AW236" s="13" t="s">
        <v>34</v>
      </c>
      <c r="AX236" s="13" t="s">
        <v>73</v>
      </c>
      <c r="AY236" s="213" t="s">
        <v>172</v>
      </c>
    </row>
    <row r="237" spans="1:65" s="14" customFormat="1">
      <c r="B237" s="214"/>
      <c r="C237" s="215"/>
      <c r="D237" s="204" t="s">
        <v>180</v>
      </c>
      <c r="E237" s="216" t="s">
        <v>21</v>
      </c>
      <c r="F237" s="217" t="s">
        <v>182</v>
      </c>
      <c r="G237" s="215"/>
      <c r="H237" s="218">
        <v>75.028999999999996</v>
      </c>
      <c r="I237" s="219"/>
      <c r="J237" s="215"/>
      <c r="K237" s="215"/>
      <c r="L237" s="220"/>
      <c r="M237" s="221"/>
      <c r="N237" s="222"/>
      <c r="O237" s="222"/>
      <c r="P237" s="222"/>
      <c r="Q237" s="222"/>
      <c r="R237" s="222"/>
      <c r="S237" s="222"/>
      <c r="T237" s="223"/>
      <c r="AT237" s="224" t="s">
        <v>180</v>
      </c>
      <c r="AU237" s="224" t="s">
        <v>83</v>
      </c>
      <c r="AV237" s="14" t="s">
        <v>178</v>
      </c>
      <c r="AW237" s="14" t="s">
        <v>34</v>
      </c>
      <c r="AX237" s="14" t="s">
        <v>81</v>
      </c>
      <c r="AY237" s="224" t="s">
        <v>172</v>
      </c>
    </row>
    <row r="238" spans="1:65" s="2" customFormat="1" ht="24" customHeight="1">
      <c r="A238" s="35"/>
      <c r="B238" s="36"/>
      <c r="C238" s="189" t="s">
        <v>435</v>
      </c>
      <c r="D238" s="189" t="s">
        <v>174</v>
      </c>
      <c r="E238" s="190" t="s">
        <v>648</v>
      </c>
      <c r="F238" s="191" t="s">
        <v>649</v>
      </c>
      <c r="G238" s="192" t="s">
        <v>217</v>
      </c>
      <c r="H238" s="193">
        <v>8</v>
      </c>
      <c r="I238" s="194"/>
      <c r="J238" s="195">
        <f>ROUND(I238*H238,2)</f>
        <v>0</v>
      </c>
      <c r="K238" s="191" t="s">
        <v>177</v>
      </c>
      <c r="L238" s="40"/>
      <c r="M238" s="196" t="s">
        <v>21</v>
      </c>
      <c r="N238" s="197" t="s">
        <v>44</v>
      </c>
      <c r="O238" s="65"/>
      <c r="P238" s="198">
        <f>O238*H238</f>
        <v>0</v>
      </c>
      <c r="Q238" s="198">
        <v>0</v>
      </c>
      <c r="R238" s="198">
        <f>Q238*H238</f>
        <v>0</v>
      </c>
      <c r="S238" s="198">
        <v>0</v>
      </c>
      <c r="T238" s="199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0" t="s">
        <v>178</v>
      </c>
      <c r="AT238" s="200" t="s">
        <v>174</v>
      </c>
      <c r="AU238" s="200" t="s">
        <v>83</v>
      </c>
      <c r="AY238" s="18" t="s">
        <v>172</v>
      </c>
      <c r="BE238" s="201">
        <f>IF(N238="základní",J238,0)</f>
        <v>0</v>
      </c>
      <c r="BF238" s="201">
        <f>IF(N238="snížená",J238,0)</f>
        <v>0</v>
      </c>
      <c r="BG238" s="201">
        <f>IF(N238="zákl. přenesená",J238,0)</f>
        <v>0</v>
      </c>
      <c r="BH238" s="201">
        <f>IF(N238="sníž. přenesená",J238,0)</f>
        <v>0</v>
      </c>
      <c r="BI238" s="201">
        <f>IF(N238="nulová",J238,0)</f>
        <v>0</v>
      </c>
      <c r="BJ238" s="18" t="s">
        <v>81</v>
      </c>
      <c r="BK238" s="201">
        <f>ROUND(I238*H238,2)</f>
        <v>0</v>
      </c>
      <c r="BL238" s="18" t="s">
        <v>178</v>
      </c>
      <c r="BM238" s="200" t="s">
        <v>650</v>
      </c>
    </row>
    <row r="239" spans="1:65" s="15" customFormat="1">
      <c r="B239" s="225"/>
      <c r="C239" s="226"/>
      <c r="D239" s="204" t="s">
        <v>180</v>
      </c>
      <c r="E239" s="227" t="s">
        <v>21</v>
      </c>
      <c r="F239" s="228" t="s">
        <v>1155</v>
      </c>
      <c r="G239" s="226"/>
      <c r="H239" s="227" t="s">
        <v>21</v>
      </c>
      <c r="I239" s="229"/>
      <c r="J239" s="226"/>
      <c r="K239" s="226"/>
      <c r="L239" s="230"/>
      <c r="M239" s="231"/>
      <c r="N239" s="232"/>
      <c r="O239" s="232"/>
      <c r="P239" s="232"/>
      <c r="Q239" s="232"/>
      <c r="R239" s="232"/>
      <c r="S239" s="232"/>
      <c r="T239" s="233"/>
      <c r="AT239" s="234" t="s">
        <v>180</v>
      </c>
      <c r="AU239" s="234" t="s">
        <v>83</v>
      </c>
      <c r="AV239" s="15" t="s">
        <v>81</v>
      </c>
      <c r="AW239" s="15" t="s">
        <v>34</v>
      </c>
      <c r="AX239" s="15" t="s">
        <v>73</v>
      </c>
      <c r="AY239" s="234" t="s">
        <v>172</v>
      </c>
    </row>
    <row r="240" spans="1:65" s="13" customFormat="1">
      <c r="B240" s="202"/>
      <c r="C240" s="203"/>
      <c r="D240" s="204" t="s">
        <v>180</v>
      </c>
      <c r="E240" s="205" t="s">
        <v>21</v>
      </c>
      <c r="F240" s="206" t="s">
        <v>1095</v>
      </c>
      <c r="G240" s="203"/>
      <c r="H240" s="207">
        <v>8</v>
      </c>
      <c r="I240" s="208"/>
      <c r="J240" s="203"/>
      <c r="K240" s="203"/>
      <c r="L240" s="209"/>
      <c r="M240" s="210"/>
      <c r="N240" s="211"/>
      <c r="O240" s="211"/>
      <c r="P240" s="211"/>
      <c r="Q240" s="211"/>
      <c r="R240" s="211"/>
      <c r="S240" s="211"/>
      <c r="T240" s="212"/>
      <c r="AT240" s="213" t="s">
        <v>180</v>
      </c>
      <c r="AU240" s="213" t="s">
        <v>83</v>
      </c>
      <c r="AV240" s="13" t="s">
        <v>83</v>
      </c>
      <c r="AW240" s="13" t="s">
        <v>34</v>
      </c>
      <c r="AX240" s="13" t="s">
        <v>73</v>
      </c>
      <c r="AY240" s="213" t="s">
        <v>172</v>
      </c>
    </row>
    <row r="241" spans="1:65" s="14" customFormat="1">
      <c r="B241" s="214"/>
      <c r="C241" s="215"/>
      <c r="D241" s="204" t="s">
        <v>180</v>
      </c>
      <c r="E241" s="216" t="s">
        <v>21</v>
      </c>
      <c r="F241" s="217" t="s">
        <v>182</v>
      </c>
      <c r="G241" s="215"/>
      <c r="H241" s="218">
        <v>8</v>
      </c>
      <c r="I241" s="219"/>
      <c r="J241" s="215"/>
      <c r="K241" s="215"/>
      <c r="L241" s="220"/>
      <c r="M241" s="221"/>
      <c r="N241" s="222"/>
      <c r="O241" s="222"/>
      <c r="P241" s="222"/>
      <c r="Q241" s="222"/>
      <c r="R241" s="222"/>
      <c r="S241" s="222"/>
      <c r="T241" s="223"/>
      <c r="AT241" s="224" t="s">
        <v>180</v>
      </c>
      <c r="AU241" s="224" t="s">
        <v>83</v>
      </c>
      <c r="AV241" s="14" t="s">
        <v>178</v>
      </c>
      <c r="AW241" s="14" t="s">
        <v>34</v>
      </c>
      <c r="AX241" s="14" t="s">
        <v>81</v>
      </c>
      <c r="AY241" s="224" t="s">
        <v>172</v>
      </c>
    </row>
    <row r="242" spans="1:65" s="2" customFormat="1" ht="16.5" customHeight="1">
      <c r="A242" s="35"/>
      <c r="B242" s="36"/>
      <c r="C242" s="235" t="s">
        <v>440</v>
      </c>
      <c r="D242" s="235" t="s">
        <v>416</v>
      </c>
      <c r="E242" s="236" t="s">
        <v>653</v>
      </c>
      <c r="F242" s="237" t="s">
        <v>654</v>
      </c>
      <c r="G242" s="238" t="s">
        <v>518</v>
      </c>
      <c r="H242" s="239">
        <v>4</v>
      </c>
      <c r="I242" s="240"/>
      <c r="J242" s="241">
        <f>ROUND(I242*H242,2)</f>
        <v>0</v>
      </c>
      <c r="K242" s="237" t="s">
        <v>21</v>
      </c>
      <c r="L242" s="242"/>
      <c r="M242" s="243" t="s">
        <v>21</v>
      </c>
      <c r="N242" s="244" t="s">
        <v>44</v>
      </c>
      <c r="O242" s="65"/>
      <c r="P242" s="198">
        <f>O242*H242</f>
        <v>0</v>
      </c>
      <c r="Q242" s="198">
        <v>5.0000000000000002E-5</v>
      </c>
      <c r="R242" s="198">
        <f>Q242*H242</f>
        <v>2.0000000000000001E-4</v>
      </c>
      <c r="S242" s="198">
        <v>0</v>
      </c>
      <c r="T242" s="19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214</v>
      </c>
      <c r="AT242" s="200" t="s">
        <v>416</v>
      </c>
      <c r="AU242" s="200" t="s">
        <v>83</v>
      </c>
      <c r="AY242" s="18" t="s">
        <v>172</v>
      </c>
      <c r="BE242" s="201">
        <f>IF(N242="základní",J242,0)</f>
        <v>0</v>
      </c>
      <c r="BF242" s="201">
        <f>IF(N242="snížená",J242,0)</f>
        <v>0</v>
      </c>
      <c r="BG242" s="201">
        <f>IF(N242="zákl. přenesená",J242,0)</f>
        <v>0</v>
      </c>
      <c r="BH242" s="201">
        <f>IF(N242="sníž. přenesená",J242,0)</f>
        <v>0</v>
      </c>
      <c r="BI242" s="201">
        <f>IF(N242="nulová",J242,0)</f>
        <v>0</v>
      </c>
      <c r="BJ242" s="18" t="s">
        <v>81</v>
      </c>
      <c r="BK242" s="201">
        <f>ROUND(I242*H242,2)</f>
        <v>0</v>
      </c>
      <c r="BL242" s="18" t="s">
        <v>178</v>
      </c>
      <c r="BM242" s="200" t="s">
        <v>655</v>
      </c>
    </row>
    <row r="243" spans="1:65" s="13" customFormat="1">
      <c r="B243" s="202"/>
      <c r="C243" s="203"/>
      <c r="D243" s="204" t="s">
        <v>180</v>
      </c>
      <c r="E243" s="205" t="s">
        <v>21</v>
      </c>
      <c r="F243" s="206" t="s">
        <v>178</v>
      </c>
      <c r="G243" s="203"/>
      <c r="H243" s="207">
        <v>4</v>
      </c>
      <c r="I243" s="208"/>
      <c r="J243" s="203"/>
      <c r="K243" s="203"/>
      <c r="L243" s="209"/>
      <c r="M243" s="210"/>
      <c r="N243" s="211"/>
      <c r="O243" s="211"/>
      <c r="P243" s="211"/>
      <c r="Q243" s="211"/>
      <c r="R243" s="211"/>
      <c r="S243" s="211"/>
      <c r="T243" s="212"/>
      <c r="AT243" s="213" t="s">
        <v>180</v>
      </c>
      <c r="AU243" s="213" t="s">
        <v>83</v>
      </c>
      <c r="AV243" s="13" t="s">
        <v>83</v>
      </c>
      <c r="AW243" s="13" t="s">
        <v>34</v>
      </c>
      <c r="AX243" s="13" t="s">
        <v>73</v>
      </c>
      <c r="AY243" s="213" t="s">
        <v>172</v>
      </c>
    </row>
    <row r="244" spans="1:65" s="14" customFormat="1">
      <c r="B244" s="214"/>
      <c r="C244" s="215"/>
      <c r="D244" s="204" t="s">
        <v>180</v>
      </c>
      <c r="E244" s="216" t="s">
        <v>21</v>
      </c>
      <c r="F244" s="217" t="s">
        <v>182</v>
      </c>
      <c r="G244" s="215"/>
      <c r="H244" s="218">
        <v>4</v>
      </c>
      <c r="I244" s="219"/>
      <c r="J244" s="215"/>
      <c r="K244" s="215"/>
      <c r="L244" s="220"/>
      <c r="M244" s="221"/>
      <c r="N244" s="222"/>
      <c r="O244" s="222"/>
      <c r="P244" s="222"/>
      <c r="Q244" s="222"/>
      <c r="R244" s="222"/>
      <c r="S244" s="222"/>
      <c r="T244" s="223"/>
      <c r="AT244" s="224" t="s">
        <v>180</v>
      </c>
      <c r="AU244" s="224" t="s">
        <v>83</v>
      </c>
      <c r="AV244" s="14" t="s">
        <v>178</v>
      </c>
      <c r="AW244" s="14" t="s">
        <v>34</v>
      </c>
      <c r="AX244" s="14" t="s">
        <v>81</v>
      </c>
      <c r="AY244" s="224" t="s">
        <v>172</v>
      </c>
    </row>
    <row r="245" spans="1:65" s="2" customFormat="1" ht="16.5" customHeight="1">
      <c r="A245" s="35"/>
      <c r="B245" s="36"/>
      <c r="C245" s="235" t="s">
        <v>449</v>
      </c>
      <c r="D245" s="235" t="s">
        <v>416</v>
      </c>
      <c r="E245" s="236" t="s">
        <v>657</v>
      </c>
      <c r="F245" s="237" t="s">
        <v>658</v>
      </c>
      <c r="G245" s="238" t="s">
        <v>518</v>
      </c>
      <c r="H245" s="239">
        <v>4</v>
      </c>
      <c r="I245" s="240"/>
      <c r="J245" s="241">
        <f>ROUND(I245*H245,2)</f>
        <v>0</v>
      </c>
      <c r="K245" s="237" t="s">
        <v>21</v>
      </c>
      <c r="L245" s="242"/>
      <c r="M245" s="243" t="s">
        <v>21</v>
      </c>
      <c r="N245" s="244" t="s">
        <v>44</v>
      </c>
      <c r="O245" s="65"/>
      <c r="P245" s="198">
        <f>O245*H245</f>
        <v>0</v>
      </c>
      <c r="Q245" s="198">
        <v>6.0000000000000002E-5</v>
      </c>
      <c r="R245" s="198">
        <f>Q245*H245</f>
        <v>2.4000000000000001E-4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214</v>
      </c>
      <c r="AT245" s="200" t="s">
        <v>416</v>
      </c>
      <c r="AU245" s="200" t="s">
        <v>83</v>
      </c>
      <c r="AY245" s="18" t="s">
        <v>172</v>
      </c>
      <c r="BE245" s="201">
        <f>IF(N245="základní",J245,0)</f>
        <v>0</v>
      </c>
      <c r="BF245" s="201">
        <f>IF(N245="snížená",J245,0)</f>
        <v>0</v>
      </c>
      <c r="BG245" s="201">
        <f>IF(N245="zákl. přenesená",J245,0)</f>
        <v>0</v>
      </c>
      <c r="BH245" s="201">
        <f>IF(N245="sníž. přenesená",J245,0)</f>
        <v>0</v>
      </c>
      <c r="BI245" s="201">
        <f>IF(N245="nulová",J245,0)</f>
        <v>0</v>
      </c>
      <c r="BJ245" s="18" t="s">
        <v>81</v>
      </c>
      <c r="BK245" s="201">
        <f>ROUND(I245*H245,2)</f>
        <v>0</v>
      </c>
      <c r="BL245" s="18" t="s">
        <v>178</v>
      </c>
      <c r="BM245" s="200" t="s">
        <v>977</v>
      </c>
    </row>
    <row r="246" spans="1:65" s="2" customFormat="1" ht="24" customHeight="1">
      <c r="A246" s="35"/>
      <c r="B246" s="36"/>
      <c r="C246" s="189" t="s">
        <v>454</v>
      </c>
      <c r="D246" s="189" t="s">
        <v>174</v>
      </c>
      <c r="E246" s="190" t="s">
        <v>661</v>
      </c>
      <c r="F246" s="191" t="s">
        <v>662</v>
      </c>
      <c r="G246" s="192" t="s">
        <v>217</v>
      </c>
      <c r="H246" s="193">
        <v>8</v>
      </c>
      <c r="I246" s="194"/>
      <c r="J246" s="195">
        <f>ROUND(I246*H246,2)</f>
        <v>0</v>
      </c>
      <c r="K246" s="191" t="s">
        <v>177</v>
      </c>
      <c r="L246" s="40"/>
      <c r="M246" s="196" t="s">
        <v>21</v>
      </c>
      <c r="N246" s="197" t="s">
        <v>44</v>
      </c>
      <c r="O246" s="65"/>
      <c r="P246" s="198">
        <f>O246*H246</f>
        <v>0</v>
      </c>
      <c r="Q246" s="198">
        <v>0</v>
      </c>
      <c r="R246" s="198">
        <f>Q246*H246</f>
        <v>0</v>
      </c>
      <c r="S246" s="198">
        <v>0</v>
      </c>
      <c r="T246" s="19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178</v>
      </c>
      <c r="AT246" s="200" t="s">
        <v>174</v>
      </c>
      <c r="AU246" s="200" t="s">
        <v>83</v>
      </c>
      <c r="AY246" s="18" t="s">
        <v>172</v>
      </c>
      <c r="BE246" s="201">
        <f>IF(N246="základní",J246,0)</f>
        <v>0</v>
      </c>
      <c r="BF246" s="201">
        <f>IF(N246="snížená",J246,0)</f>
        <v>0</v>
      </c>
      <c r="BG246" s="201">
        <f>IF(N246="zákl. přenesená",J246,0)</f>
        <v>0</v>
      </c>
      <c r="BH246" s="201">
        <f>IF(N246="sníž. přenesená",J246,0)</f>
        <v>0</v>
      </c>
      <c r="BI246" s="201">
        <f>IF(N246="nulová",J246,0)</f>
        <v>0</v>
      </c>
      <c r="BJ246" s="18" t="s">
        <v>81</v>
      </c>
      <c r="BK246" s="201">
        <f>ROUND(I246*H246,2)</f>
        <v>0</v>
      </c>
      <c r="BL246" s="18" t="s">
        <v>178</v>
      </c>
      <c r="BM246" s="200" t="s">
        <v>663</v>
      </c>
    </row>
    <row r="247" spans="1:65" s="15" customFormat="1">
      <c r="B247" s="225"/>
      <c r="C247" s="226"/>
      <c r="D247" s="204" t="s">
        <v>180</v>
      </c>
      <c r="E247" s="227" t="s">
        <v>21</v>
      </c>
      <c r="F247" s="228" t="s">
        <v>1155</v>
      </c>
      <c r="G247" s="226"/>
      <c r="H247" s="227" t="s">
        <v>21</v>
      </c>
      <c r="I247" s="229"/>
      <c r="J247" s="226"/>
      <c r="K247" s="226"/>
      <c r="L247" s="230"/>
      <c r="M247" s="231"/>
      <c r="N247" s="232"/>
      <c r="O247" s="232"/>
      <c r="P247" s="232"/>
      <c r="Q247" s="232"/>
      <c r="R247" s="232"/>
      <c r="S247" s="232"/>
      <c r="T247" s="233"/>
      <c r="AT247" s="234" t="s">
        <v>180</v>
      </c>
      <c r="AU247" s="234" t="s">
        <v>83</v>
      </c>
      <c r="AV247" s="15" t="s">
        <v>81</v>
      </c>
      <c r="AW247" s="15" t="s">
        <v>34</v>
      </c>
      <c r="AX247" s="15" t="s">
        <v>73</v>
      </c>
      <c r="AY247" s="234" t="s">
        <v>172</v>
      </c>
    </row>
    <row r="248" spans="1:65" s="13" customFormat="1">
      <c r="B248" s="202"/>
      <c r="C248" s="203"/>
      <c r="D248" s="204" t="s">
        <v>180</v>
      </c>
      <c r="E248" s="205" t="s">
        <v>21</v>
      </c>
      <c r="F248" s="206" t="s">
        <v>1095</v>
      </c>
      <c r="G248" s="203"/>
      <c r="H248" s="207">
        <v>8</v>
      </c>
      <c r="I248" s="208"/>
      <c r="J248" s="203"/>
      <c r="K248" s="203"/>
      <c r="L248" s="209"/>
      <c r="M248" s="210"/>
      <c r="N248" s="211"/>
      <c r="O248" s="211"/>
      <c r="P248" s="211"/>
      <c r="Q248" s="211"/>
      <c r="R248" s="211"/>
      <c r="S248" s="211"/>
      <c r="T248" s="212"/>
      <c r="AT248" s="213" t="s">
        <v>180</v>
      </c>
      <c r="AU248" s="213" t="s">
        <v>83</v>
      </c>
      <c r="AV248" s="13" t="s">
        <v>83</v>
      </c>
      <c r="AW248" s="13" t="s">
        <v>34</v>
      </c>
      <c r="AX248" s="13" t="s">
        <v>73</v>
      </c>
      <c r="AY248" s="213" t="s">
        <v>172</v>
      </c>
    </row>
    <row r="249" spans="1:65" s="14" customFormat="1">
      <c r="B249" s="214"/>
      <c r="C249" s="215"/>
      <c r="D249" s="204" t="s">
        <v>180</v>
      </c>
      <c r="E249" s="216" t="s">
        <v>21</v>
      </c>
      <c r="F249" s="217" t="s">
        <v>182</v>
      </c>
      <c r="G249" s="215"/>
      <c r="H249" s="218">
        <v>8</v>
      </c>
      <c r="I249" s="219"/>
      <c r="J249" s="215"/>
      <c r="K249" s="215"/>
      <c r="L249" s="220"/>
      <c r="M249" s="221"/>
      <c r="N249" s="222"/>
      <c r="O249" s="222"/>
      <c r="P249" s="222"/>
      <c r="Q249" s="222"/>
      <c r="R249" s="222"/>
      <c r="S249" s="222"/>
      <c r="T249" s="223"/>
      <c r="AT249" s="224" t="s">
        <v>180</v>
      </c>
      <c r="AU249" s="224" t="s">
        <v>83</v>
      </c>
      <c r="AV249" s="14" t="s">
        <v>178</v>
      </c>
      <c r="AW249" s="14" t="s">
        <v>34</v>
      </c>
      <c r="AX249" s="14" t="s">
        <v>81</v>
      </c>
      <c r="AY249" s="224" t="s">
        <v>172</v>
      </c>
    </row>
    <row r="250" spans="1:65" s="2" customFormat="1" ht="16.5" customHeight="1">
      <c r="A250" s="35"/>
      <c r="B250" s="36"/>
      <c r="C250" s="235" t="s">
        <v>459</v>
      </c>
      <c r="D250" s="235" t="s">
        <v>416</v>
      </c>
      <c r="E250" s="236" t="s">
        <v>666</v>
      </c>
      <c r="F250" s="237" t="s">
        <v>667</v>
      </c>
      <c r="G250" s="238" t="s">
        <v>518</v>
      </c>
      <c r="H250" s="239">
        <v>4</v>
      </c>
      <c r="I250" s="240"/>
      <c r="J250" s="241">
        <f>ROUND(I250*H250,2)</f>
        <v>0</v>
      </c>
      <c r="K250" s="237" t="s">
        <v>21</v>
      </c>
      <c r="L250" s="242"/>
      <c r="M250" s="243" t="s">
        <v>21</v>
      </c>
      <c r="N250" s="244" t="s">
        <v>44</v>
      </c>
      <c r="O250" s="65"/>
      <c r="P250" s="198">
        <f>O250*H250</f>
        <v>0</v>
      </c>
      <c r="Q250" s="198">
        <v>2.3000000000000001E-4</v>
      </c>
      <c r="R250" s="198">
        <f>Q250*H250</f>
        <v>9.2000000000000003E-4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214</v>
      </c>
      <c r="AT250" s="200" t="s">
        <v>416</v>
      </c>
      <c r="AU250" s="200" t="s">
        <v>83</v>
      </c>
      <c r="AY250" s="18" t="s">
        <v>172</v>
      </c>
      <c r="BE250" s="201">
        <f>IF(N250="základní",J250,0)</f>
        <v>0</v>
      </c>
      <c r="BF250" s="201">
        <f>IF(N250="snížená",J250,0)</f>
        <v>0</v>
      </c>
      <c r="BG250" s="201">
        <f>IF(N250="zákl. přenesená",J250,0)</f>
        <v>0</v>
      </c>
      <c r="BH250" s="201">
        <f>IF(N250="sníž. přenesená",J250,0)</f>
        <v>0</v>
      </c>
      <c r="BI250" s="201">
        <f>IF(N250="nulová",J250,0)</f>
        <v>0</v>
      </c>
      <c r="BJ250" s="18" t="s">
        <v>81</v>
      </c>
      <c r="BK250" s="201">
        <f>ROUND(I250*H250,2)</f>
        <v>0</v>
      </c>
      <c r="BL250" s="18" t="s">
        <v>178</v>
      </c>
      <c r="BM250" s="200" t="s">
        <v>668</v>
      </c>
    </row>
    <row r="251" spans="1:65" s="2" customFormat="1" ht="16.5" customHeight="1">
      <c r="A251" s="35"/>
      <c r="B251" s="36"/>
      <c r="C251" s="235" t="s">
        <v>466</v>
      </c>
      <c r="D251" s="235" t="s">
        <v>416</v>
      </c>
      <c r="E251" s="236" t="s">
        <v>670</v>
      </c>
      <c r="F251" s="237" t="s">
        <v>671</v>
      </c>
      <c r="G251" s="238" t="s">
        <v>518</v>
      </c>
      <c r="H251" s="239">
        <v>4</v>
      </c>
      <c r="I251" s="240"/>
      <c r="J251" s="241">
        <f>ROUND(I251*H251,2)</f>
        <v>0</v>
      </c>
      <c r="K251" s="237" t="s">
        <v>21</v>
      </c>
      <c r="L251" s="242"/>
      <c r="M251" s="243" t="s">
        <v>21</v>
      </c>
      <c r="N251" s="244" t="s">
        <v>44</v>
      </c>
      <c r="O251" s="65"/>
      <c r="P251" s="198">
        <f>O251*H251</f>
        <v>0</v>
      </c>
      <c r="Q251" s="198">
        <v>2.1000000000000001E-4</v>
      </c>
      <c r="R251" s="198">
        <f>Q251*H251</f>
        <v>8.4000000000000003E-4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214</v>
      </c>
      <c r="AT251" s="200" t="s">
        <v>416</v>
      </c>
      <c r="AU251" s="200" t="s">
        <v>83</v>
      </c>
      <c r="AY251" s="18" t="s">
        <v>172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81</v>
      </c>
      <c r="BK251" s="201">
        <f>ROUND(I251*H251,2)</f>
        <v>0</v>
      </c>
      <c r="BL251" s="18" t="s">
        <v>178</v>
      </c>
      <c r="BM251" s="200" t="s">
        <v>672</v>
      </c>
    </row>
    <row r="252" spans="1:65" s="2" customFormat="1" ht="24" customHeight="1">
      <c r="A252" s="35"/>
      <c r="B252" s="36"/>
      <c r="C252" s="189" t="s">
        <v>472</v>
      </c>
      <c r="D252" s="189" t="s">
        <v>174</v>
      </c>
      <c r="E252" s="190" t="s">
        <v>703</v>
      </c>
      <c r="F252" s="191" t="s">
        <v>704</v>
      </c>
      <c r="G252" s="192" t="s">
        <v>217</v>
      </c>
      <c r="H252" s="193">
        <v>4</v>
      </c>
      <c r="I252" s="194"/>
      <c r="J252" s="195">
        <f>ROUND(I252*H252,2)</f>
        <v>0</v>
      </c>
      <c r="K252" s="191" t="s">
        <v>177</v>
      </c>
      <c r="L252" s="40"/>
      <c r="M252" s="196" t="s">
        <v>21</v>
      </c>
      <c r="N252" s="197" t="s">
        <v>44</v>
      </c>
      <c r="O252" s="65"/>
      <c r="P252" s="198">
        <f>O252*H252</f>
        <v>0</v>
      </c>
      <c r="Q252" s="198">
        <v>0</v>
      </c>
      <c r="R252" s="198">
        <f>Q252*H252</f>
        <v>0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178</v>
      </c>
      <c r="AT252" s="200" t="s">
        <v>174</v>
      </c>
      <c r="AU252" s="200" t="s">
        <v>83</v>
      </c>
      <c r="AY252" s="18" t="s">
        <v>172</v>
      </c>
      <c r="BE252" s="201">
        <f>IF(N252="základní",J252,0)</f>
        <v>0</v>
      </c>
      <c r="BF252" s="201">
        <f>IF(N252="snížená",J252,0)</f>
        <v>0</v>
      </c>
      <c r="BG252" s="201">
        <f>IF(N252="zákl. přenesená",J252,0)</f>
        <v>0</v>
      </c>
      <c r="BH252" s="201">
        <f>IF(N252="sníž. přenesená",J252,0)</f>
        <v>0</v>
      </c>
      <c r="BI252" s="201">
        <f>IF(N252="nulová",J252,0)</f>
        <v>0</v>
      </c>
      <c r="BJ252" s="18" t="s">
        <v>81</v>
      </c>
      <c r="BK252" s="201">
        <f>ROUND(I252*H252,2)</f>
        <v>0</v>
      </c>
      <c r="BL252" s="18" t="s">
        <v>178</v>
      </c>
      <c r="BM252" s="200" t="s">
        <v>705</v>
      </c>
    </row>
    <row r="253" spans="1:65" s="15" customFormat="1">
      <c r="B253" s="225"/>
      <c r="C253" s="226"/>
      <c r="D253" s="204" t="s">
        <v>180</v>
      </c>
      <c r="E253" s="227" t="s">
        <v>21</v>
      </c>
      <c r="F253" s="228" t="s">
        <v>1155</v>
      </c>
      <c r="G253" s="226"/>
      <c r="H253" s="227" t="s">
        <v>21</v>
      </c>
      <c r="I253" s="229"/>
      <c r="J253" s="226"/>
      <c r="K253" s="226"/>
      <c r="L253" s="230"/>
      <c r="M253" s="231"/>
      <c r="N253" s="232"/>
      <c r="O253" s="232"/>
      <c r="P253" s="232"/>
      <c r="Q253" s="232"/>
      <c r="R253" s="232"/>
      <c r="S253" s="232"/>
      <c r="T253" s="233"/>
      <c r="AT253" s="234" t="s">
        <v>180</v>
      </c>
      <c r="AU253" s="234" t="s">
        <v>83</v>
      </c>
      <c r="AV253" s="15" t="s">
        <v>81</v>
      </c>
      <c r="AW253" s="15" t="s">
        <v>34</v>
      </c>
      <c r="AX253" s="15" t="s">
        <v>73</v>
      </c>
      <c r="AY253" s="234" t="s">
        <v>172</v>
      </c>
    </row>
    <row r="254" spans="1:65" s="13" customFormat="1">
      <c r="B254" s="202"/>
      <c r="C254" s="203"/>
      <c r="D254" s="204" t="s">
        <v>180</v>
      </c>
      <c r="E254" s="205" t="s">
        <v>21</v>
      </c>
      <c r="F254" s="206" t="s">
        <v>178</v>
      </c>
      <c r="G254" s="203"/>
      <c r="H254" s="207">
        <v>4</v>
      </c>
      <c r="I254" s="208"/>
      <c r="J254" s="203"/>
      <c r="K254" s="203"/>
      <c r="L254" s="209"/>
      <c r="M254" s="210"/>
      <c r="N254" s="211"/>
      <c r="O254" s="211"/>
      <c r="P254" s="211"/>
      <c r="Q254" s="211"/>
      <c r="R254" s="211"/>
      <c r="S254" s="211"/>
      <c r="T254" s="212"/>
      <c r="AT254" s="213" t="s">
        <v>180</v>
      </c>
      <c r="AU254" s="213" t="s">
        <v>83</v>
      </c>
      <c r="AV254" s="13" t="s">
        <v>83</v>
      </c>
      <c r="AW254" s="13" t="s">
        <v>34</v>
      </c>
      <c r="AX254" s="13" t="s">
        <v>73</v>
      </c>
      <c r="AY254" s="213" t="s">
        <v>172</v>
      </c>
    </row>
    <row r="255" spans="1:65" s="14" customFormat="1">
      <c r="B255" s="214"/>
      <c r="C255" s="215"/>
      <c r="D255" s="204" t="s">
        <v>180</v>
      </c>
      <c r="E255" s="216" t="s">
        <v>21</v>
      </c>
      <c r="F255" s="217" t="s">
        <v>182</v>
      </c>
      <c r="G255" s="215"/>
      <c r="H255" s="218">
        <v>4</v>
      </c>
      <c r="I255" s="219"/>
      <c r="J255" s="215"/>
      <c r="K255" s="215"/>
      <c r="L255" s="220"/>
      <c r="M255" s="221"/>
      <c r="N255" s="222"/>
      <c r="O255" s="222"/>
      <c r="P255" s="222"/>
      <c r="Q255" s="222"/>
      <c r="R255" s="222"/>
      <c r="S255" s="222"/>
      <c r="T255" s="223"/>
      <c r="AT255" s="224" t="s">
        <v>180</v>
      </c>
      <c r="AU255" s="224" t="s">
        <v>83</v>
      </c>
      <c r="AV255" s="14" t="s">
        <v>178</v>
      </c>
      <c r="AW255" s="14" t="s">
        <v>34</v>
      </c>
      <c r="AX255" s="14" t="s">
        <v>81</v>
      </c>
      <c r="AY255" s="224" t="s">
        <v>172</v>
      </c>
    </row>
    <row r="256" spans="1:65" s="2" customFormat="1" ht="16.5" customHeight="1">
      <c r="A256" s="35"/>
      <c r="B256" s="36"/>
      <c r="C256" s="235" t="s">
        <v>477</v>
      </c>
      <c r="D256" s="235" t="s">
        <v>416</v>
      </c>
      <c r="E256" s="236" t="s">
        <v>707</v>
      </c>
      <c r="F256" s="237" t="s">
        <v>708</v>
      </c>
      <c r="G256" s="238" t="s">
        <v>709</v>
      </c>
      <c r="H256" s="239">
        <v>4</v>
      </c>
      <c r="I256" s="240"/>
      <c r="J256" s="241">
        <f>ROUND(I256*H256,2)</f>
        <v>0</v>
      </c>
      <c r="K256" s="237" t="s">
        <v>21</v>
      </c>
      <c r="L256" s="242"/>
      <c r="M256" s="243" t="s">
        <v>21</v>
      </c>
      <c r="N256" s="244" t="s">
        <v>44</v>
      </c>
      <c r="O256" s="65"/>
      <c r="P256" s="198">
        <f>O256*H256</f>
        <v>0</v>
      </c>
      <c r="Q256" s="198">
        <v>9.7999999999999997E-4</v>
      </c>
      <c r="R256" s="198">
        <f>Q256*H256</f>
        <v>3.9199999999999999E-3</v>
      </c>
      <c r="S256" s="198">
        <v>0</v>
      </c>
      <c r="T256" s="19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214</v>
      </c>
      <c r="AT256" s="200" t="s">
        <v>416</v>
      </c>
      <c r="AU256" s="200" t="s">
        <v>83</v>
      </c>
      <c r="AY256" s="18" t="s">
        <v>172</v>
      </c>
      <c r="BE256" s="201">
        <f>IF(N256="základní",J256,0)</f>
        <v>0</v>
      </c>
      <c r="BF256" s="201">
        <f>IF(N256="snížená",J256,0)</f>
        <v>0</v>
      </c>
      <c r="BG256" s="201">
        <f>IF(N256="zákl. přenesená",J256,0)</f>
        <v>0</v>
      </c>
      <c r="BH256" s="201">
        <f>IF(N256="sníž. přenesená",J256,0)</f>
        <v>0</v>
      </c>
      <c r="BI256" s="201">
        <f>IF(N256="nulová",J256,0)</f>
        <v>0</v>
      </c>
      <c r="BJ256" s="18" t="s">
        <v>81</v>
      </c>
      <c r="BK256" s="201">
        <f>ROUND(I256*H256,2)</f>
        <v>0</v>
      </c>
      <c r="BL256" s="18" t="s">
        <v>178</v>
      </c>
      <c r="BM256" s="200" t="s">
        <v>710</v>
      </c>
    </row>
    <row r="257" spans="1:65" s="2" customFormat="1" ht="16.5" customHeight="1">
      <c r="A257" s="35"/>
      <c r="B257" s="36"/>
      <c r="C257" s="235" t="s">
        <v>484</v>
      </c>
      <c r="D257" s="235" t="s">
        <v>416</v>
      </c>
      <c r="E257" s="236" t="s">
        <v>712</v>
      </c>
      <c r="F257" s="237" t="s">
        <v>713</v>
      </c>
      <c r="G257" s="238" t="s">
        <v>217</v>
      </c>
      <c r="H257" s="239">
        <v>4</v>
      </c>
      <c r="I257" s="240"/>
      <c r="J257" s="241">
        <f>ROUND(I257*H257,2)</f>
        <v>0</v>
      </c>
      <c r="K257" s="237" t="s">
        <v>21</v>
      </c>
      <c r="L257" s="242"/>
      <c r="M257" s="243" t="s">
        <v>21</v>
      </c>
      <c r="N257" s="244" t="s">
        <v>44</v>
      </c>
      <c r="O257" s="65"/>
      <c r="P257" s="198">
        <f>O257*H257</f>
        <v>0</v>
      </c>
      <c r="Q257" s="198">
        <v>3.5999999999999999E-3</v>
      </c>
      <c r="R257" s="198">
        <f>Q257*H257</f>
        <v>1.44E-2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214</v>
      </c>
      <c r="AT257" s="200" t="s">
        <v>416</v>
      </c>
      <c r="AU257" s="200" t="s">
        <v>83</v>
      </c>
      <c r="AY257" s="18" t="s">
        <v>172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18" t="s">
        <v>81</v>
      </c>
      <c r="BK257" s="201">
        <f>ROUND(I257*H257,2)</f>
        <v>0</v>
      </c>
      <c r="BL257" s="18" t="s">
        <v>178</v>
      </c>
      <c r="BM257" s="200" t="s">
        <v>714</v>
      </c>
    </row>
    <row r="258" spans="1:65" s="2" customFormat="1" ht="16.5" customHeight="1">
      <c r="A258" s="35"/>
      <c r="B258" s="36"/>
      <c r="C258" s="189" t="s">
        <v>490</v>
      </c>
      <c r="D258" s="189" t="s">
        <v>174</v>
      </c>
      <c r="E258" s="190" t="s">
        <v>716</v>
      </c>
      <c r="F258" s="191" t="s">
        <v>717</v>
      </c>
      <c r="G258" s="192" t="s">
        <v>217</v>
      </c>
      <c r="H258" s="193">
        <v>4</v>
      </c>
      <c r="I258" s="194"/>
      <c r="J258" s="195">
        <f>ROUND(I258*H258,2)</f>
        <v>0</v>
      </c>
      <c r="K258" s="191" t="s">
        <v>177</v>
      </c>
      <c r="L258" s="40"/>
      <c r="M258" s="196" t="s">
        <v>21</v>
      </c>
      <c r="N258" s="197" t="s">
        <v>44</v>
      </c>
      <c r="O258" s="65"/>
      <c r="P258" s="198">
        <f>O258*H258</f>
        <v>0</v>
      </c>
      <c r="Q258" s="198">
        <v>2.4000000000000001E-4</v>
      </c>
      <c r="R258" s="198">
        <f>Q258*H258</f>
        <v>9.6000000000000002E-4</v>
      </c>
      <c r="S258" s="198">
        <v>0</v>
      </c>
      <c r="T258" s="19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178</v>
      </c>
      <c r="AT258" s="200" t="s">
        <v>174</v>
      </c>
      <c r="AU258" s="200" t="s">
        <v>83</v>
      </c>
      <c r="AY258" s="18" t="s">
        <v>172</v>
      </c>
      <c r="BE258" s="201">
        <f>IF(N258="základní",J258,0)</f>
        <v>0</v>
      </c>
      <c r="BF258" s="201">
        <f>IF(N258="snížená",J258,0)</f>
        <v>0</v>
      </c>
      <c r="BG258" s="201">
        <f>IF(N258="zákl. přenesená",J258,0)</f>
        <v>0</v>
      </c>
      <c r="BH258" s="201">
        <f>IF(N258="sníž. přenesená",J258,0)</f>
        <v>0</v>
      </c>
      <c r="BI258" s="201">
        <f>IF(N258="nulová",J258,0)</f>
        <v>0</v>
      </c>
      <c r="BJ258" s="18" t="s">
        <v>81</v>
      </c>
      <c r="BK258" s="201">
        <f>ROUND(I258*H258,2)</f>
        <v>0</v>
      </c>
      <c r="BL258" s="18" t="s">
        <v>178</v>
      </c>
      <c r="BM258" s="200" t="s">
        <v>718</v>
      </c>
    </row>
    <row r="259" spans="1:65" s="2" customFormat="1" ht="24" customHeight="1">
      <c r="A259" s="35"/>
      <c r="B259" s="36"/>
      <c r="C259" s="189" t="s">
        <v>495</v>
      </c>
      <c r="D259" s="189" t="s">
        <v>174</v>
      </c>
      <c r="E259" s="190" t="s">
        <v>728</v>
      </c>
      <c r="F259" s="191" t="s">
        <v>729</v>
      </c>
      <c r="G259" s="192" t="s">
        <v>217</v>
      </c>
      <c r="H259" s="193">
        <v>2</v>
      </c>
      <c r="I259" s="194"/>
      <c r="J259" s="195">
        <f>ROUND(I259*H259,2)</f>
        <v>0</v>
      </c>
      <c r="K259" s="191" t="s">
        <v>177</v>
      </c>
      <c r="L259" s="40"/>
      <c r="M259" s="196" t="s">
        <v>21</v>
      </c>
      <c r="N259" s="197" t="s">
        <v>44</v>
      </c>
      <c r="O259" s="65"/>
      <c r="P259" s="198">
        <f>O259*H259</f>
        <v>0</v>
      </c>
      <c r="Q259" s="198">
        <v>7.2000000000000005E-4</v>
      </c>
      <c r="R259" s="198">
        <f>Q259*H259</f>
        <v>1.4400000000000001E-3</v>
      </c>
      <c r="S259" s="198">
        <v>0</v>
      </c>
      <c r="T259" s="19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0" t="s">
        <v>178</v>
      </c>
      <c r="AT259" s="200" t="s">
        <v>174</v>
      </c>
      <c r="AU259" s="200" t="s">
        <v>83</v>
      </c>
      <c r="AY259" s="18" t="s">
        <v>172</v>
      </c>
      <c r="BE259" s="201">
        <f>IF(N259="základní",J259,0)</f>
        <v>0</v>
      </c>
      <c r="BF259" s="201">
        <f>IF(N259="snížená",J259,0)</f>
        <v>0</v>
      </c>
      <c r="BG259" s="201">
        <f>IF(N259="zákl. přenesená",J259,0)</f>
        <v>0</v>
      </c>
      <c r="BH259" s="201">
        <f>IF(N259="sníž. přenesená",J259,0)</f>
        <v>0</v>
      </c>
      <c r="BI259" s="201">
        <f>IF(N259="nulová",J259,0)</f>
        <v>0</v>
      </c>
      <c r="BJ259" s="18" t="s">
        <v>81</v>
      </c>
      <c r="BK259" s="201">
        <f>ROUND(I259*H259,2)</f>
        <v>0</v>
      </c>
      <c r="BL259" s="18" t="s">
        <v>178</v>
      </c>
      <c r="BM259" s="200" t="s">
        <v>730</v>
      </c>
    </row>
    <row r="260" spans="1:65" s="15" customFormat="1">
      <c r="B260" s="225"/>
      <c r="C260" s="226"/>
      <c r="D260" s="204" t="s">
        <v>180</v>
      </c>
      <c r="E260" s="227" t="s">
        <v>21</v>
      </c>
      <c r="F260" s="228" t="s">
        <v>1155</v>
      </c>
      <c r="G260" s="226"/>
      <c r="H260" s="227" t="s">
        <v>21</v>
      </c>
      <c r="I260" s="229"/>
      <c r="J260" s="226"/>
      <c r="K260" s="226"/>
      <c r="L260" s="230"/>
      <c r="M260" s="231"/>
      <c r="N260" s="232"/>
      <c r="O260" s="232"/>
      <c r="P260" s="232"/>
      <c r="Q260" s="232"/>
      <c r="R260" s="232"/>
      <c r="S260" s="232"/>
      <c r="T260" s="233"/>
      <c r="AT260" s="234" t="s">
        <v>180</v>
      </c>
      <c r="AU260" s="234" t="s">
        <v>83</v>
      </c>
      <c r="AV260" s="15" t="s">
        <v>81</v>
      </c>
      <c r="AW260" s="15" t="s">
        <v>34</v>
      </c>
      <c r="AX260" s="15" t="s">
        <v>73</v>
      </c>
      <c r="AY260" s="234" t="s">
        <v>172</v>
      </c>
    </row>
    <row r="261" spans="1:65" s="13" customFormat="1">
      <c r="B261" s="202"/>
      <c r="C261" s="203"/>
      <c r="D261" s="204" t="s">
        <v>180</v>
      </c>
      <c r="E261" s="205" t="s">
        <v>21</v>
      </c>
      <c r="F261" s="206" t="s">
        <v>83</v>
      </c>
      <c r="G261" s="203"/>
      <c r="H261" s="207">
        <v>2</v>
      </c>
      <c r="I261" s="208"/>
      <c r="J261" s="203"/>
      <c r="K261" s="203"/>
      <c r="L261" s="209"/>
      <c r="M261" s="210"/>
      <c r="N261" s="211"/>
      <c r="O261" s="211"/>
      <c r="P261" s="211"/>
      <c r="Q261" s="211"/>
      <c r="R261" s="211"/>
      <c r="S261" s="211"/>
      <c r="T261" s="212"/>
      <c r="AT261" s="213" t="s">
        <v>180</v>
      </c>
      <c r="AU261" s="213" t="s">
        <v>83</v>
      </c>
      <c r="AV261" s="13" t="s">
        <v>83</v>
      </c>
      <c r="AW261" s="13" t="s">
        <v>34</v>
      </c>
      <c r="AX261" s="13" t="s">
        <v>73</v>
      </c>
      <c r="AY261" s="213" t="s">
        <v>172</v>
      </c>
    </row>
    <row r="262" spans="1:65" s="14" customFormat="1">
      <c r="B262" s="214"/>
      <c r="C262" s="215"/>
      <c r="D262" s="204" t="s">
        <v>180</v>
      </c>
      <c r="E262" s="216" t="s">
        <v>21</v>
      </c>
      <c r="F262" s="217" t="s">
        <v>182</v>
      </c>
      <c r="G262" s="215"/>
      <c r="H262" s="218">
        <v>2</v>
      </c>
      <c r="I262" s="219"/>
      <c r="J262" s="215"/>
      <c r="K262" s="215"/>
      <c r="L262" s="220"/>
      <c r="M262" s="221"/>
      <c r="N262" s="222"/>
      <c r="O262" s="222"/>
      <c r="P262" s="222"/>
      <c r="Q262" s="222"/>
      <c r="R262" s="222"/>
      <c r="S262" s="222"/>
      <c r="T262" s="223"/>
      <c r="AT262" s="224" t="s">
        <v>180</v>
      </c>
      <c r="AU262" s="224" t="s">
        <v>83</v>
      </c>
      <c r="AV262" s="14" t="s">
        <v>178</v>
      </c>
      <c r="AW262" s="14" t="s">
        <v>34</v>
      </c>
      <c r="AX262" s="14" t="s">
        <v>81</v>
      </c>
      <c r="AY262" s="224" t="s">
        <v>172</v>
      </c>
    </row>
    <row r="263" spans="1:65" s="2" customFormat="1" ht="16.5" customHeight="1">
      <c r="A263" s="35"/>
      <c r="B263" s="36"/>
      <c r="C263" s="235" t="s">
        <v>500</v>
      </c>
      <c r="D263" s="235" t="s">
        <v>416</v>
      </c>
      <c r="E263" s="236" t="s">
        <v>732</v>
      </c>
      <c r="F263" s="237" t="s">
        <v>733</v>
      </c>
      <c r="G263" s="238" t="s">
        <v>217</v>
      </c>
      <c r="H263" s="239">
        <v>2</v>
      </c>
      <c r="I263" s="240"/>
      <c r="J263" s="241">
        <f>ROUND(I263*H263,2)</f>
        <v>0</v>
      </c>
      <c r="K263" s="237" t="s">
        <v>21</v>
      </c>
      <c r="L263" s="242"/>
      <c r="M263" s="243" t="s">
        <v>21</v>
      </c>
      <c r="N263" s="244" t="s">
        <v>44</v>
      </c>
      <c r="O263" s="65"/>
      <c r="P263" s="198">
        <f>O263*H263</f>
        <v>0</v>
      </c>
      <c r="Q263" s="198">
        <v>1.2E-2</v>
      </c>
      <c r="R263" s="198">
        <f>Q263*H263</f>
        <v>2.4E-2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214</v>
      </c>
      <c r="AT263" s="200" t="s">
        <v>416</v>
      </c>
      <c r="AU263" s="200" t="s">
        <v>83</v>
      </c>
      <c r="AY263" s="18" t="s">
        <v>172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81</v>
      </c>
      <c r="BK263" s="201">
        <f>ROUND(I263*H263,2)</f>
        <v>0</v>
      </c>
      <c r="BL263" s="18" t="s">
        <v>178</v>
      </c>
      <c r="BM263" s="200" t="s">
        <v>734</v>
      </c>
    </row>
    <row r="264" spans="1:65" s="2" customFormat="1" ht="16.5" customHeight="1">
      <c r="A264" s="35"/>
      <c r="B264" s="36"/>
      <c r="C264" s="235" t="s">
        <v>506</v>
      </c>
      <c r="D264" s="235" t="s">
        <v>416</v>
      </c>
      <c r="E264" s="236" t="s">
        <v>736</v>
      </c>
      <c r="F264" s="237" t="s">
        <v>737</v>
      </c>
      <c r="G264" s="238" t="s">
        <v>217</v>
      </c>
      <c r="H264" s="239">
        <v>2</v>
      </c>
      <c r="I264" s="240"/>
      <c r="J264" s="241">
        <f>ROUND(I264*H264,2)</f>
        <v>0</v>
      </c>
      <c r="K264" s="237" t="s">
        <v>21</v>
      </c>
      <c r="L264" s="242"/>
      <c r="M264" s="243" t="s">
        <v>21</v>
      </c>
      <c r="N264" s="244" t="s">
        <v>44</v>
      </c>
      <c r="O264" s="65"/>
      <c r="P264" s="198">
        <f>O264*H264</f>
        <v>0</v>
      </c>
      <c r="Q264" s="198">
        <v>5.0000000000000001E-3</v>
      </c>
      <c r="R264" s="198">
        <f>Q264*H264</f>
        <v>0.01</v>
      </c>
      <c r="S264" s="198">
        <v>0</v>
      </c>
      <c r="T264" s="19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0" t="s">
        <v>214</v>
      </c>
      <c r="AT264" s="200" t="s">
        <v>416</v>
      </c>
      <c r="AU264" s="200" t="s">
        <v>83</v>
      </c>
      <c r="AY264" s="18" t="s">
        <v>172</v>
      </c>
      <c r="BE264" s="201">
        <f>IF(N264="základní",J264,0)</f>
        <v>0</v>
      </c>
      <c r="BF264" s="201">
        <f>IF(N264="snížená",J264,0)</f>
        <v>0</v>
      </c>
      <c r="BG264" s="201">
        <f>IF(N264="zákl. přenesená",J264,0)</f>
        <v>0</v>
      </c>
      <c r="BH264" s="201">
        <f>IF(N264="sníž. přenesená",J264,0)</f>
        <v>0</v>
      </c>
      <c r="BI264" s="201">
        <f>IF(N264="nulová",J264,0)</f>
        <v>0</v>
      </c>
      <c r="BJ264" s="18" t="s">
        <v>81</v>
      </c>
      <c r="BK264" s="201">
        <f>ROUND(I264*H264,2)</f>
        <v>0</v>
      </c>
      <c r="BL264" s="18" t="s">
        <v>178</v>
      </c>
      <c r="BM264" s="200" t="s">
        <v>738</v>
      </c>
    </row>
    <row r="265" spans="1:65" s="2" customFormat="1" ht="24" customHeight="1">
      <c r="A265" s="35"/>
      <c r="B265" s="36"/>
      <c r="C265" s="189" t="s">
        <v>511</v>
      </c>
      <c r="D265" s="189" t="s">
        <v>174</v>
      </c>
      <c r="E265" s="190" t="s">
        <v>762</v>
      </c>
      <c r="F265" s="191" t="s">
        <v>763</v>
      </c>
      <c r="G265" s="192" t="s">
        <v>217</v>
      </c>
      <c r="H265" s="193">
        <v>2</v>
      </c>
      <c r="I265" s="194"/>
      <c r="J265" s="195">
        <f>ROUND(I265*H265,2)</f>
        <v>0</v>
      </c>
      <c r="K265" s="191" t="s">
        <v>177</v>
      </c>
      <c r="L265" s="40"/>
      <c r="M265" s="196" t="s">
        <v>21</v>
      </c>
      <c r="N265" s="197" t="s">
        <v>44</v>
      </c>
      <c r="O265" s="65"/>
      <c r="P265" s="198">
        <f>O265*H265</f>
        <v>0</v>
      </c>
      <c r="Q265" s="198">
        <v>1.6199999999999999E-3</v>
      </c>
      <c r="R265" s="198">
        <f>Q265*H265</f>
        <v>3.2399999999999998E-3</v>
      </c>
      <c r="S265" s="198">
        <v>0</v>
      </c>
      <c r="T265" s="19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178</v>
      </c>
      <c r="AT265" s="200" t="s">
        <v>174</v>
      </c>
      <c r="AU265" s="200" t="s">
        <v>83</v>
      </c>
      <c r="AY265" s="18" t="s">
        <v>172</v>
      </c>
      <c r="BE265" s="201">
        <f>IF(N265="základní",J265,0)</f>
        <v>0</v>
      </c>
      <c r="BF265" s="201">
        <f>IF(N265="snížená",J265,0)</f>
        <v>0</v>
      </c>
      <c r="BG265" s="201">
        <f>IF(N265="zákl. přenesená",J265,0)</f>
        <v>0</v>
      </c>
      <c r="BH265" s="201">
        <f>IF(N265="sníž. přenesená",J265,0)</f>
        <v>0</v>
      </c>
      <c r="BI265" s="201">
        <f>IF(N265="nulová",J265,0)</f>
        <v>0</v>
      </c>
      <c r="BJ265" s="18" t="s">
        <v>81</v>
      </c>
      <c r="BK265" s="201">
        <f>ROUND(I265*H265,2)</f>
        <v>0</v>
      </c>
      <c r="BL265" s="18" t="s">
        <v>178</v>
      </c>
      <c r="BM265" s="200" t="s">
        <v>764</v>
      </c>
    </row>
    <row r="266" spans="1:65" s="15" customFormat="1">
      <c r="B266" s="225"/>
      <c r="C266" s="226"/>
      <c r="D266" s="204" t="s">
        <v>180</v>
      </c>
      <c r="E266" s="227" t="s">
        <v>21</v>
      </c>
      <c r="F266" s="228" t="s">
        <v>1155</v>
      </c>
      <c r="G266" s="226"/>
      <c r="H266" s="227" t="s">
        <v>21</v>
      </c>
      <c r="I266" s="229"/>
      <c r="J266" s="226"/>
      <c r="K266" s="226"/>
      <c r="L266" s="230"/>
      <c r="M266" s="231"/>
      <c r="N266" s="232"/>
      <c r="O266" s="232"/>
      <c r="P266" s="232"/>
      <c r="Q266" s="232"/>
      <c r="R266" s="232"/>
      <c r="S266" s="232"/>
      <c r="T266" s="233"/>
      <c r="AT266" s="234" t="s">
        <v>180</v>
      </c>
      <c r="AU266" s="234" t="s">
        <v>83</v>
      </c>
      <c r="AV266" s="15" t="s">
        <v>81</v>
      </c>
      <c r="AW266" s="15" t="s">
        <v>34</v>
      </c>
      <c r="AX266" s="15" t="s">
        <v>73</v>
      </c>
      <c r="AY266" s="234" t="s">
        <v>172</v>
      </c>
    </row>
    <row r="267" spans="1:65" s="13" customFormat="1">
      <c r="B267" s="202"/>
      <c r="C267" s="203"/>
      <c r="D267" s="204" t="s">
        <v>180</v>
      </c>
      <c r="E267" s="205" t="s">
        <v>21</v>
      </c>
      <c r="F267" s="206" t="s">
        <v>83</v>
      </c>
      <c r="G267" s="203"/>
      <c r="H267" s="207">
        <v>2</v>
      </c>
      <c r="I267" s="208"/>
      <c r="J267" s="203"/>
      <c r="K267" s="203"/>
      <c r="L267" s="209"/>
      <c r="M267" s="210"/>
      <c r="N267" s="211"/>
      <c r="O267" s="211"/>
      <c r="P267" s="211"/>
      <c r="Q267" s="211"/>
      <c r="R267" s="211"/>
      <c r="S267" s="211"/>
      <c r="T267" s="212"/>
      <c r="AT267" s="213" t="s">
        <v>180</v>
      </c>
      <c r="AU267" s="213" t="s">
        <v>83</v>
      </c>
      <c r="AV267" s="13" t="s">
        <v>83</v>
      </c>
      <c r="AW267" s="13" t="s">
        <v>34</v>
      </c>
      <c r="AX267" s="13" t="s">
        <v>73</v>
      </c>
      <c r="AY267" s="213" t="s">
        <v>172</v>
      </c>
    </row>
    <row r="268" spans="1:65" s="14" customFormat="1">
      <c r="B268" s="214"/>
      <c r="C268" s="215"/>
      <c r="D268" s="204" t="s">
        <v>180</v>
      </c>
      <c r="E268" s="216" t="s">
        <v>21</v>
      </c>
      <c r="F268" s="217" t="s">
        <v>182</v>
      </c>
      <c r="G268" s="215"/>
      <c r="H268" s="218">
        <v>2</v>
      </c>
      <c r="I268" s="219"/>
      <c r="J268" s="215"/>
      <c r="K268" s="215"/>
      <c r="L268" s="220"/>
      <c r="M268" s="221"/>
      <c r="N268" s="222"/>
      <c r="O268" s="222"/>
      <c r="P268" s="222"/>
      <c r="Q268" s="222"/>
      <c r="R268" s="222"/>
      <c r="S268" s="222"/>
      <c r="T268" s="223"/>
      <c r="AT268" s="224" t="s">
        <v>180</v>
      </c>
      <c r="AU268" s="224" t="s">
        <v>83</v>
      </c>
      <c r="AV268" s="14" t="s">
        <v>178</v>
      </c>
      <c r="AW268" s="14" t="s">
        <v>34</v>
      </c>
      <c r="AX268" s="14" t="s">
        <v>81</v>
      </c>
      <c r="AY268" s="224" t="s">
        <v>172</v>
      </c>
    </row>
    <row r="269" spans="1:65" s="2" customFormat="1" ht="16.5" customHeight="1">
      <c r="A269" s="35"/>
      <c r="B269" s="36"/>
      <c r="C269" s="235" t="s">
        <v>515</v>
      </c>
      <c r="D269" s="235" t="s">
        <v>416</v>
      </c>
      <c r="E269" s="236" t="s">
        <v>766</v>
      </c>
      <c r="F269" s="237" t="s">
        <v>767</v>
      </c>
      <c r="G269" s="238" t="s">
        <v>217</v>
      </c>
      <c r="H269" s="239">
        <v>2</v>
      </c>
      <c r="I269" s="240"/>
      <c r="J269" s="241">
        <f>ROUND(I269*H269,2)</f>
        <v>0</v>
      </c>
      <c r="K269" s="237" t="s">
        <v>21</v>
      </c>
      <c r="L269" s="242"/>
      <c r="M269" s="243" t="s">
        <v>21</v>
      </c>
      <c r="N269" s="244" t="s">
        <v>44</v>
      </c>
      <c r="O269" s="65"/>
      <c r="P269" s="198">
        <f>O269*H269</f>
        <v>0</v>
      </c>
      <c r="Q269" s="198">
        <v>1.7999999999999999E-2</v>
      </c>
      <c r="R269" s="198">
        <f>Q269*H269</f>
        <v>3.5999999999999997E-2</v>
      </c>
      <c r="S269" s="198">
        <v>0</v>
      </c>
      <c r="T269" s="199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214</v>
      </c>
      <c r="AT269" s="200" t="s">
        <v>416</v>
      </c>
      <c r="AU269" s="200" t="s">
        <v>83</v>
      </c>
      <c r="AY269" s="18" t="s">
        <v>172</v>
      </c>
      <c r="BE269" s="201">
        <f>IF(N269="základní",J269,0)</f>
        <v>0</v>
      </c>
      <c r="BF269" s="201">
        <f>IF(N269="snížená",J269,0)</f>
        <v>0</v>
      </c>
      <c r="BG269" s="201">
        <f>IF(N269="zákl. přenesená",J269,0)</f>
        <v>0</v>
      </c>
      <c r="BH269" s="201">
        <f>IF(N269="sníž. přenesená",J269,0)</f>
        <v>0</v>
      </c>
      <c r="BI269" s="201">
        <f>IF(N269="nulová",J269,0)</f>
        <v>0</v>
      </c>
      <c r="BJ269" s="18" t="s">
        <v>81</v>
      </c>
      <c r="BK269" s="201">
        <f>ROUND(I269*H269,2)</f>
        <v>0</v>
      </c>
      <c r="BL269" s="18" t="s">
        <v>178</v>
      </c>
      <c r="BM269" s="200" t="s">
        <v>768</v>
      </c>
    </row>
    <row r="270" spans="1:65" s="2" customFormat="1" ht="16.5" customHeight="1">
      <c r="A270" s="35"/>
      <c r="B270" s="36"/>
      <c r="C270" s="235" t="s">
        <v>520</v>
      </c>
      <c r="D270" s="235" t="s">
        <v>416</v>
      </c>
      <c r="E270" s="236" t="s">
        <v>770</v>
      </c>
      <c r="F270" s="237" t="s">
        <v>771</v>
      </c>
      <c r="G270" s="238" t="s">
        <v>217</v>
      </c>
      <c r="H270" s="239">
        <v>2</v>
      </c>
      <c r="I270" s="240"/>
      <c r="J270" s="241">
        <f>ROUND(I270*H270,2)</f>
        <v>0</v>
      </c>
      <c r="K270" s="237" t="s">
        <v>21</v>
      </c>
      <c r="L270" s="242"/>
      <c r="M270" s="243" t="s">
        <v>21</v>
      </c>
      <c r="N270" s="244" t="s">
        <v>44</v>
      </c>
      <c r="O270" s="65"/>
      <c r="P270" s="198">
        <f>O270*H270</f>
        <v>0</v>
      </c>
      <c r="Q270" s="198">
        <v>6.0000000000000001E-3</v>
      </c>
      <c r="R270" s="198">
        <f>Q270*H270</f>
        <v>1.2E-2</v>
      </c>
      <c r="S270" s="198">
        <v>0</v>
      </c>
      <c r="T270" s="199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0" t="s">
        <v>214</v>
      </c>
      <c r="AT270" s="200" t="s">
        <v>416</v>
      </c>
      <c r="AU270" s="200" t="s">
        <v>83</v>
      </c>
      <c r="AY270" s="18" t="s">
        <v>172</v>
      </c>
      <c r="BE270" s="201">
        <f>IF(N270="základní",J270,0)</f>
        <v>0</v>
      </c>
      <c r="BF270" s="201">
        <f>IF(N270="snížená",J270,0)</f>
        <v>0</v>
      </c>
      <c r="BG270" s="201">
        <f>IF(N270="zákl. přenesená",J270,0)</f>
        <v>0</v>
      </c>
      <c r="BH270" s="201">
        <f>IF(N270="sníž. přenesená",J270,0)</f>
        <v>0</v>
      </c>
      <c r="BI270" s="201">
        <f>IF(N270="nulová",J270,0)</f>
        <v>0</v>
      </c>
      <c r="BJ270" s="18" t="s">
        <v>81</v>
      </c>
      <c r="BK270" s="201">
        <f>ROUND(I270*H270,2)</f>
        <v>0</v>
      </c>
      <c r="BL270" s="18" t="s">
        <v>178</v>
      </c>
      <c r="BM270" s="200" t="s">
        <v>772</v>
      </c>
    </row>
    <row r="271" spans="1:65" s="2" customFormat="1" ht="16.5" customHeight="1">
      <c r="A271" s="35"/>
      <c r="B271" s="36"/>
      <c r="C271" s="189" t="s">
        <v>524</v>
      </c>
      <c r="D271" s="189" t="s">
        <v>174</v>
      </c>
      <c r="E271" s="190" t="s">
        <v>778</v>
      </c>
      <c r="F271" s="191" t="s">
        <v>779</v>
      </c>
      <c r="G271" s="192" t="s">
        <v>217</v>
      </c>
      <c r="H271" s="193">
        <v>2</v>
      </c>
      <c r="I271" s="194"/>
      <c r="J271" s="195">
        <f>ROUND(I271*H271,2)</f>
        <v>0</v>
      </c>
      <c r="K271" s="191" t="s">
        <v>177</v>
      </c>
      <c r="L271" s="40"/>
      <c r="M271" s="196" t="s">
        <v>21</v>
      </c>
      <c r="N271" s="197" t="s">
        <v>44</v>
      </c>
      <c r="O271" s="65"/>
      <c r="P271" s="198">
        <f>O271*H271</f>
        <v>0</v>
      </c>
      <c r="Q271" s="198">
        <v>3.4000000000000002E-4</v>
      </c>
      <c r="R271" s="198">
        <f>Q271*H271</f>
        <v>6.8000000000000005E-4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178</v>
      </c>
      <c r="AT271" s="200" t="s">
        <v>174</v>
      </c>
      <c r="AU271" s="200" t="s">
        <v>83</v>
      </c>
      <c r="AY271" s="18" t="s">
        <v>172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81</v>
      </c>
      <c r="BK271" s="201">
        <f>ROUND(I271*H271,2)</f>
        <v>0</v>
      </c>
      <c r="BL271" s="18" t="s">
        <v>178</v>
      </c>
      <c r="BM271" s="200" t="s">
        <v>780</v>
      </c>
    </row>
    <row r="272" spans="1:65" s="15" customFormat="1">
      <c r="B272" s="225"/>
      <c r="C272" s="226"/>
      <c r="D272" s="204" t="s">
        <v>180</v>
      </c>
      <c r="E272" s="227" t="s">
        <v>21</v>
      </c>
      <c r="F272" s="228" t="s">
        <v>1155</v>
      </c>
      <c r="G272" s="226"/>
      <c r="H272" s="227" t="s">
        <v>21</v>
      </c>
      <c r="I272" s="229"/>
      <c r="J272" s="226"/>
      <c r="K272" s="226"/>
      <c r="L272" s="230"/>
      <c r="M272" s="231"/>
      <c r="N272" s="232"/>
      <c r="O272" s="232"/>
      <c r="P272" s="232"/>
      <c r="Q272" s="232"/>
      <c r="R272" s="232"/>
      <c r="S272" s="232"/>
      <c r="T272" s="233"/>
      <c r="AT272" s="234" t="s">
        <v>180</v>
      </c>
      <c r="AU272" s="234" t="s">
        <v>83</v>
      </c>
      <c r="AV272" s="15" t="s">
        <v>81</v>
      </c>
      <c r="AW272" s="15" t="s">
        <v>34</v>
      </c>
      <c r="AX272" s="15" t="s">
        <v>73</v>
      </c>
      <c r="AY272" s="234" t="s">
        <v>172</v>
      </c>
    </row>
    <row r="273" spans="1:65" s="13" customFormat="1">
      <c r="B273" s="202"/>
      <c r="C273" s="203"/>
      <c r="D273" s="204" t="s">
        <v>180</v>
      </c>
      <c r="E273" s="205" t="s">
        <v>21</v>
      </c>
      <c r="F273" s="206" t="s">
        <v>83</v>
      </c>
      <c r="G273" s="203"/>
      <c r="H273" s="207">
        <v>2</v>
      </c>
      <c r="I273" s="208"/>
      <c r="J273" s="203"/>
      <c r="K273" s="203"/>
      <c r="L273" s="209"/>
      <c r="M273" s="210"/>
      <c r="N273" s="211"/>
      <c r="O273" s="211"/>
      <c r="P273" s="211"/>
      <c r="Q273" s="211"/>
      <c r="R273" s="211"/>
      <c r="S273" s="211"/>
      <c r="T273" s="212"/>
      <c r="AT273" s="213" t="s">
        <v>180</v>
      </c>
      <c r="AU273" s="213" t="s">
        <v>83</v>
      </c>
      <c r="AV273" s="13" t="s">
        <v>83</v>
      </c>
      <c r="AW273" s="13" t="s">
        <v>34</v>
      </c>
      <c r="AX273" s="13" t="s">
        <v>73</v>
      </c>
      <c r="AY273" s="213" t="s">
        <v>172</v>
      </c>
    </row>
    <row r="274" spans="1:65" s="14" customFormat="1">
      <c r="B274" s="214"/>
      <c r="C274" s="215"/>
      <c r="D274" s="204" t="s">
        <v>180</v>
      </c>
      <c r="E274" s="216" t="s">
        <v>21</v>
      </c>
      <c r="F274" s="217" t="s">
        <v>182</v>
      </c>
      <c r="G274" s="215"/>
      <c r="H274" s="218">
        <v>2</v>
      </c>
      <c r="I274" s="219"/>
      <c r="J274" s="215"/>
      <c r="K274" s="215"/>
      <c r="L274" s="220"/>
      <c r="M274" s="221"/>
      <c r="N274" s="222"/>
      <c r="O274" s="222"/>
      <c r="P274" s="222"/>
      <c r="Q274" s="222"/>
      <c r="R274" s="222"/>
      <c r="S274" s="222"/>
      <c r="T274" s="223"/>
      <c r="AT274" s="224" t="s">
        <v>180</v>
      </c>
      <c r="AU274" s="224" t="s">
        <v>83</v>
      </c>
      <c r="AV274" s="14" t="s">
        <v>178</v>
      </c>
      <c r="AW274" s="14" t="s">
        <v>34</v>
      </c>
      <c r="AX274" s="14" t="s">
        <v>81</v>
      </c>
      <c r="AY274" s="224" t="s">
        <v>172</v>
      </c>
    </row>
    <row r="275" spans="1:65" s="2" customFormat="1" ht="16.5" customHeight="1">
      <c r="A275" s="35"/>
      <c r="B275" s="36"/>
      <c r="C275" s="235" t="s">
        <v>528</v>
      </c>
      <c r="D275" s="235" t="s">
        <v>416</v>
      </c>
      <c r="E275" s="236" t="s">
        <v>782</v>
      </c>
      <c r="F275" s="237" t="s">
        <v>783</v>
      </c>
      <c r="G275" s="238" t="s">
        <v>217</v>
      </c>
      <c r="H275" s="239">
        <v>2</v>
      </c>
      <c r="I275" s="240"/>
      <c r="J275" s="241">
        <f>ROUND(I275*H275,2)</f>
        <v>0</v>
      </c>
      <c r="K275" s="237" t="s">
        <v>21</v>
      </c>
      <c r="L275" s="242"/>
      <c r="M275" s="243" t="s">
        <v>21</v>
      </c>
      <c r="N275" s="244" t="s">
        <v>44</v>
      </c>
      <c r="O275" s="65"/>
      <c r="P275" s="198">
        <f>O275*H275</f>
        <v>0</v>
      </c>
      <c r="Q275" s="198">
        <v>3.2000000000000001E-2</v>
      </c>
      <c r="R275" s="198">
        <f>Q275*H275</f>
        <v>6.4000000000000001E-2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214</v>
      </c>
      <c r="AT275" s="200" t="s">
        <v>416</v>
      </c>
      <c r="AU275" s="200" t="s">
        <v>83</v>
      </c>
      <c r="AY275" s="18" t="s">
        <v>172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81</v>
      </c>
      <c r="BK275" s="201">
        <f>ROUND(I275*H275,2)</f>
        <v>0</v>
      </c>
      <c r="BL275" s="18" t="s">
        <v>178</v>
      </c>
      <c r="BM275" s="200" t="s">
        <v>784</v>
      </c>
    </row>
    <row r="276" spans="1:65" s="2" customFormat="1" ht="16.5" customHeight="1">
      <c r="A276" s="35"/>
      <c r="B276" s="36"/>
      <c r="C276" s="235" t="s">
        <v>532</v>
      </c>
      <c r="D276" s="235" t="s">
        <v>416</v>
      </c>
      <c r="E276" s="236" t="s">
        <v>786</v>
      </c>
      <c r="F276" s="237" t="s">
        <v>787</v>
      </c>
      <c r="G276" s="238" t="s">
        <v>217</v>
      </c>
      <c r="H276" s="239">
        <v>2</v>
      </c>
      <c r="I276" s="240"/>
      <c r="J276" s="241">
        <f>ROUND(I276*H276,2)</f>
        <v>0</v>
      </c>
      <c r="K276" s="237" t="s">
        <v>21</v>
      </c>
      <c r="L276" s="242"/>
      <c r="M276" s="243" t="s">
        <v>21</v>
      </c>
      <c r="N276" s="244" t="s">
        <v>44</v>
      </c>
      <c r="O276" s="65"/>
      <c r="P276" s="198">
        <f>O276*H276</f>
        <v>0</v>
      </c>
      <c r="Q276" s="198">
        <v>1.5E-3</v>
      </c>
      <c r="R276" s="198">
        <f>Q276*H276</f>
        <v>3.0000000000000001E-3</v>
      </c>
      <c r="S276" s="198">
        <v>0</v>
      </c>
      <c r="T276" s="199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214</v>
      </c>
      <c r="AT276" s="200" t="s">
        <v>416</v>
      </c>
      <c r="AU276" s="200" t="s">
        <v>83</v>
      </c>
      <c r="AY276" s="18" t="s">
        <v>172</v>
      </c>
      <c r="BE276" s="201">
        <f>IF(N276="základní",J276,0)</f>
        <v>0</v>
      </c>
      <c r="BF276" s="201">
        <f>IF(N276="snížená",J276,0)</f>
        <v>0</v>
      </c>
      <c r="BG276" s="201">
        <f>IF(N276="zákl. přenesená",J276,0)</f>
        <v>0</v>
      </c>
      <c r="BH276" s="201">
        <f>IF(N276="sníž. přenesená",J276,0)</f>
        <v>0</v>
      </c>
      <c r="BI276" s="201">
        <f>IF(N276="nulová",J276,0)</f>
        <v>0</v>
      </c>
      <c r="BJ276" s="18" t="s">
        <v>81</v>
      </c>
      <c r="BK276" s="201">
        <f>ROUND(I276*H276,2)</f>
        <v>0</v>
      </c>
      <c r="BL276" s="18" t="s">
        <v>178</v>
      </c>
      <c r="BM276" s="200" t="s">
        <v>788</v>
      </c>
    </row>
    <row r="277" spans="1:65" s="2" customFormat="1" ht="16.5" customHeight="1">
      <c r="A277" s="35"/>
      <c r="B277" s="36"/>
      <c r="C277" s="189" t="s">
        <v>536</v>
      </c>
      <c r="D277" s="189" t="s">
        <v>174</v>
      </c>
      <c r="E277" s="190" t="s">
        <v>794</v>
      </c>
      <c r="F277" s="191" t="s">
        <v>795</v>
      </c>
      <c r="G277" s="192" t="s">
        <v>199</v>
      </c>
      <c r="H277" s="193">
        <v>73.92</v>
      </c>
      <c r="I277" s="194"/>
      <c r="J277" s="195">
        <f>ROUND(I277*H277,2)</f>
        <v>0</v>
      </c>
      <c r="K277" s="191" t="s">
        <v>177</v>
      </c>
      <c r="L277" s="40"/>
      <c r="M277" s="196" t="s">
        <v>21</v>
      </c>
      <c r="N277" s="197" t="s">
        <v>44</v>
      </c>
      <c r="O277" s="65"/>
      <c r="P277" s="198">
        <f>O277*H277</f>
        <v>0</v>
      </c>
      <c r="Q277" s="198">
        <v>0</v>
      </c>
      <c r="R277" s="198">
        <f>Q277*H277</f>
        <v>0</v>
      </c>
      <c r="S277" s="198">
        <v>0</v>
      </c>
      <c r="T277" s="19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0" t="s">
        <v>178</v>
      </c>
      <c r="AT277" s="200" t="s">
        <v>174</v>
      </c>
      <c r="AU277" s="200" t="s">
        <v>83</v>
      </c>
      <c r="AY277" s="18" t="s">
        <v>172</v>
      </c>
      <c r="BE277" s="201">
        <f>IF(N277="základní",J277,0)</f>
        <v>0</v>
      </c>
      <c r="BF277" s="201">
        <f>IF(N277="snížená",J277,0)</f>
        <v>0</v>
      </c>
      <c r="BG277" s="201">
        <f>IF(N277="zákl. přenesená",J277,0)</f>
        <v>0</v>
      </c>
      <c r="BH277" s="201">
        <f>IF(N277="sníž. přenesená",J277,0)</f>
        <v>0</v>
      </c>
      <c r="BI277" s="201">
        <f>IF(N277="nulová",J277,0)</f>
        <v>0</v>
      </c>
      <c r="BJ277" s="18" t="s">
        <v>81</v>
      </c>
      <c r="BK277" s="201">
        <f>ROUND(I277*H277,2)</f>
        <v>0</v>
      </c>
      <c r="BL277" s="18" t="s">
        <v>178</v>
      </c>
      <c r="BM277" s="200" t="s">
        <v>796</v>
      </c>
    </row>
    <row r="278" spans="1:65" s="13" customFormat="1">
      <c r="B278" s="202"/>
      <c r="C278" s="203"/>
      <c r="D278" s="204" t="s">
        <v>180</v>
      </c>
      <c r="E278" s="205" t="s">
        <v>21</v>
      </c>
      <c r="F278" s="206" t="s">
        <v>1160</v>
      </c>
      <c r="G278" s="203"/>
      <c r="H278" s="207">
        <v>73.92</v>
      </c>
      <c r="I278" s="208"/>
      <c r="J278" s="203"/>
      <c r="K278" s="203"/>
      <c r="L278" s="209"/>
      <c r="M278" s="210"/>
      <c r="N278" s="211"/>
      <c r="O278" s="211"/>
      <c r="P278" s="211"/>
      <c r="Q278" s="211"/>
      <c r="R278" s="211"/>
      <c r="S278" s="211"/>
      <c r="T278" s="212"/>
      <c r="AT278" s="213" t="s">
        <v>180</v>
      </c>
      <c r="AU278" s="213" t="s">
        <v>83</v>
      </c>
      <c r="AV278" s="13" t="s">
        <v>83</v>
      </c>
      <c r="AW278" s="13" t="s">
        <v>34</v>
      </c>
      <c r="AX278" s="13" t="s">
        <v>73</v>
      </c>
      <c r="AY278" s="213" t="s">
        <v>172</v>
      </c>
    </row>
    <row r="279" spans="1:65" s="14" customFormat="1">
      <c r="B279" s="214"/>
      <c r="C279" s="215"/>
      <c r="D279" s="204" t="s">
        <v>180</v>
      </c>
      <c r="E279" s="216" t="s">
        <v>21</v>
      </c>
      <c r="F279" s="217" t="s">
        <v>182</v>
      </c>
      <c r="G279" s="215"/>
      <c r="H279" s="218">
        <v>73.92</v>
      </c>
      <c r="I279" s="219"/>
      <c r="J279" s="215"/>
      <c r="K279" s="215"/>
      <c r="L279" s="220"/>
      <c r="M279" s="221"/>
      <c r="N279" s="222"/>
      <c r="O279" s="222"/>
      <c r="P279" s="222"/>
      <c r="Q279" s="222"/>
      <c r="R279" s="222"/>
      <c r="S279" s="222"/>
      <c r="T279" s="223"/>
      <c r="AT279" s="224" t="s">
        <v>180</v>
      </c>
      <c r="AU279" s="224" t="s">
        <v>83</v>
      </c>
      <c r="AV279" s="14" t="s">
        <v>178</v>
      </c>
      <c r="AW279" s="14" t="s">
        <v>34</v>
      </c>
      <c r="AX279" s="14" t="s">
        <v>81</v>
      </c>
      <c r="AY279" s="224" t="s">
        <v>172</v>
      </c>
    </row>
    <row r="280" spans="1:65" s="2" customFormat="1" ht="16.5" customHeight="1">
      <c r="A280" s="35"/>
      <c r="B280" s="36"/>
      <c r="C280" s="189" t="s">
        <v>540</v>
      </c>
      <c r="D280" s="189" t="s">
        <v>174</v>
      </c>
      <c r="E280" s="190" t="s">
        <v>799</v>
      </c>
      <c r="F280" s="191" t="s">
        <v>800</v>
      </c>
      <c r="G280" s="192" t="s">
        <v>199</v>
      </c>
      <c r="H280" s="193">
        <v>73.92</v>
      </c>
      <c r="I280" s="194"/>
      <c r="J280" s="195">
        <f>ROUND(I280*H280,2)</f>
        <v>0</v>
      </c>
      <c r="K280" s="191" t="s">
        <v>177</v>
      </c>
      <c r="L280" s="40"/>
      <c r="M280" s="196" t="s">
        <v>21</v>
      </c>
      <c r="N280" s="197" t="s">
        <v>44</v>
      </c>
      <c r="O280" s="65"/>
      <c r="P280" s="198">
        <f>O280*H280</f>
        <v>0</v>
      </c>
      <c r="Q280" s="198">
        <v>0</v>
      </c>
      <c r="R280" s="198">
        <f>Q280*H280</f>
        <v>0</v>
      </c>
      <c r="S280" s="198">
        <v>0</v>
      </c>
      <c r="T280" s="199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0" t="s">
        <v>178</v>
      </c>
      <c r="AT280" s="200" t="s">
        <v>174</v>
      </c>
      <c r="AU280" s="200" t="s">
        <v>83</v>
      </c>
      <c r="AY280" s="18" t="s">
        <v>172</v>
      </c>
      <c r="BE280" s="201">
        <f>IF(N280="základní",J280,0)</f>
        <v>0</v>
      </c>
      <c r="BF280" s="201">
        <f>IF(N280="snížená",J280,0)</f>
        <v>0</v>
      </c>
      <c r="BG280" s="201">
        <f>IF(N280="zákl. přenesená",J280,0)</f>
        <v>0</v>
      </c>
      <c r="BH280" s="201">
        <f>IF(N280="sníž. přenesená",J280,0)</f>
        <v>0</v>
      </c>
      <c r="BI280" s="201">
        <f>IF(N280="nulová",J280,0)</f>
        <v>0</v>
      </c>
      <c r="BJ280" s="18" t="s">
        <v>81</v>
      </c>
      <c r="BK280" s="201">
        <f>ROUND(I280*H280,2)</f>
        <v>0</v>
      </c>
      <c r="BL280" s="18" t="s">
        <v>178</v>
      </c>
      <c r="BM280" s="200" t="s">
        <v>801</v>
      </c>
    </row>
    <row r="281" spans="1:65" s="13" customFormat="1">
      <c r="B281" s="202"/>
      <c r="C281" s="203"/>
      <c r="D281" s="204" t="s">
        <v>180</v>
      </c>
      <c r="E281" s="205" t="s">
        <v>21</v>
      </c>
      <c r="F281" s="206" t="s">
        <v>1160</v>
      </c>
      <c r="G281" s="203"/>
      <c r="H281" s="207">
        <v>73.92</v>
      </c>
      <c r="I281" s="208"/>
      <c r="J281" s="203"/>
      <c r="K281" s="203"/>
      <c r="L281" s="209"/>
      <c r="M281" s="210"/>
      <c r="N281" s="211"/>
      <c r="O281" s="211"/>
      <c r="P281" s="211"/>
      <c r="Q281" s="211"/>
      <c r="R281" s="211"/>
      <c r="S281" s="211"/>
      <c r="T281" s="212"/>
      <c r="AT281" s="213" t="s">
        <v>180</v>
      </c>
      <c r="AU281" s="213" t="s">
        <v>83</v>
      </c>
      <c r="AV281" s="13" t="s">
        <v>83</v>
      </c>
      <c r="AW281" s="13" t="s">
        <v>34</v>
      </c>
      <c r="AX281" s="13" t="s">
        <v>73</v>
      </c>
      <c r="AY281" s="213" t="s">
        <v>172</v>
      </c>
    </row>
    <row r="282" spans="1:65" s="14" customFormat="1">
      <c r="B282" s="214"/>
      <c r="C282" s="215"/>
      <c r="D282" s="204" t="s">
        <v>180</v>
      </c>
      <c r="E282" s="216" t="s">
        <v>21</v>
      </c>
      <c r="F282" s="217" t="s">
        <v>182</v>
      </c>
      <c r="G282" s="215"/>
      <c r="H282" s="218">
        <v>73.92</v>
      </c>
      <c r="I282" s="219"/>
      <c r="J282" s="215"/>
      <c r="K282" s="215"/>
      <c r="L282" s="220"/>
      <c r="M282" s="221"/>
      <c r="N282" s="222"/>
      <c r="O282" s="222"/>
      <c r="P282" s="222"/>
      <c r="Q282" s="222"/>
      <c r="R282" s="222"/>
      <c r="S282" s="222"/>
      <c r="T282" s="223"/>
      <c r="AT282" s="224" t="s">
        <v>180</v>
      </c>
      <c r="AU282" s="224" t="s">
        <v>83</v>
      </c>
      <c r="AV282" s="14" t="s">
        <v>178</v>
      </c>
      <c r="AW282" s="14" t="s">
        <v>34</v>
      </c>
      <c r="AX282" s="14" t="s">
        <v>81</v>
      </c>
      <c r="AY282" s="224" t="s">
        <v>172</v>
      </c>
    </row>
    <row r="283" spans="1:65" s="2" customFormat="1" ht="16.5" customHeight="1">
      <c r="A283" s="35"/>
      <c r="B283" s="36"/>
      <c r="C283" s="189" t="s">
        <v>544</v>
      </c>
      <c r="D283" s="189" t="s">
        <v>174</v>
      </c>
      <c r="E283" s="190" t="s">
        <v>803</v>
      </c>
      <c r="F283" s="191" t="s">
        <v>804</v>
      </c>
      <c r="G283" s="192" t="s">
        <v>217</v>
      </c>
      <c r="H283" s="193">
        <v>1</v>
      </c>
      <c r="I283" s="194"/>
      <c r="J283" s="195">
        <f>ROUND(I283*H283,2)</f>
        <v>0</v>
      </c>
      <c r="K283" s="191" t="s">
        <v>177</v>
      </c>
      <c r="L283" s="40"/>
      <c r="M283" s="196" t="s">
        <v>21</v>
      </c>
      <c r="N283" s="197" t="s">
        <v>44</v>
      </c>
      <c r="O283" s="65"/>
      <c r="P283" s="198">
        <f>O283*H283</f>
        <v>0</v>
      </c>
      <c r="Q283" s="198">
        <v>0.46009</v>
      </c>
      <c r="R283" s="198">
        <f>Q283*H283</f>
        <v>0.46009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178</v>
      </c>
      <c r="AT283" s="200" t="s">
        <v>174</v>
      </c>
      <c r="AU283" s="200" t="s">
        <v>83</v>
      </c>
      <c r="AY283" s="18" t="s">
        <v>172</v>
      </c>
      <c r="BE283" s="201">
        <f>IF(N283="základní",J283,0)</f>
        <v>0</v>
      </c>
      <c r="BF283" s="201">
        <f>IF(N283="snížená",J283,0)</f>
        <v>0</v>
      </c>
      <c r="BG283" s="201">
        <f>IF(N283="zákl. přenesená",J283,0)</f>
        <v>0</v>
      </c>
      <c r="BH283" s="201">
        <f>IF(N283="sníž. přenesená",J283,0)</f>
        <v>0</v>
      </c>
      <c r="BI283" s="201">
        <f>IF(N283="nulová",J283,0)</f>
        <v>0</v>
      </c>
      <c r="BJ283" s="18" t="s">
        <v>81</v>
      </c>
      <c r="BK283" s="201">
        <f>ROUND(I283*H283,2)</f>
        <v>0</v>
      </c>
      <c r="BL283" s="18" t="s">
        <v>178</v>
      </c>
      <c r="BM283" s="200" t="s">
        <v>805</v>
      </c>
    </row>
    <row r="284" spans="1:65" s="13" customFormat="1">
      <c r="B284" s="202"/>
      <c r="C284" s="203"/>
      <c r="D284" s="204" t="s">
        <v>180</v>
      </c>
      <c r="E284" s="205" t="s">
        <v>21</v>
      </c>
      <c r="F284" s="206" t="s">
        <v>81</v>
      </c>
      <c r="G284" s="203"/>
      <c r="H284" s="207">
        <v>1</v>
      </c>
      <c r="I284" s="208"/>
      <c r="J284" s="203"/>
      <c r="K284" s="203"/>
      <c r="L284" s="209"/>
      <c r="M284" s="210"/>
      <c r="N284" s="211"/>
      <c r="O284" s="211"/>
      <c r="P284" s="211"/>
      <c r="Q284" s="211"/>
      <c r="R284" s="211"/>
      <c r="S284" s="211"/>
      <c r="T284" s="212"/>
      <c r="AT284" s="213" t="s">
        <v>180</v>
      </c>
      <c r="AU284" s="213" t="s">
        <v>83</v>
      </c>
      <c r="AV284" s="13" t="s">
        <v>83</v>
      </c>
      <c r="AW284" s="13" t="s">
        <v>34</v>
      </c>
      <c r="AX284" s="13" t="s">
        <v>73</v>
      </c>
      <c r="AY284" s="213" t="s">
        <v>172</v>
      </c>
    </row>
    <row r="285" spans="1:65" s="14" customFormat="1">
      <c r="B285" s="214"/>
      <c r="C285" s="215"/>
      <c r="D285" s="204" t="s">
        <v>180</v>
      </c>
      <c r="E285" s="216" t="s">
        <v>21</v>
      </c>
      <c r="F285" s="217" t="s">
        <v>182</v>
      </c>
      <c r="G285" s="215"/>
      <c r="H285" s="218">
        <v>1</v>
      </c>
      <c r="I285" s="219"/>
      <c r="J285" s="215"/>
      <c r="K285" s="215"/>
      <c r="L285" s="220"/>
      <c r="M285" s="221"/>
      <c r="N285" s="222"/>
      <c r="O285" s="222"/>
      <c r="P285" s="222"/>
      <c r="Q285" s="222"/>
      <c r="R285" s="222"/>
      <c r="S285" s="222"/>
      <c r="T285" s="223"/>
      <c r="AT285" s="224" t="s">
        <v>180</v>
      </c>
      <c r="AU285" s="224" t="s">
        <v>83</v>
      </c>
      <c r="AV285" s="14" t="s">
        <v>178</v>
      </c>
      <c r="AW285" s="14" t="s">
        <v>34</v>
      </c>
      <c r="AX285" s="14" t="s">
        <v>81</v>
      </c>
      <c r="AY285" s="224" t="s">
        <v>172</v>
      </c>
    </row>
    <row r="286" spans="1:65" s="2" customFormat="1" ht="16.5" customHeight="1">
      <c r="A286" s="35"/>
      <c r="B286" s="36"/>
      <c r="C286" s="189" t="s">
        <v>548</v>
      </c>
      <c r="D286" s="189" t="s">
        <v>174</v>
      </c>
      <c r="E286" s="190" t="s">
        <v>849</v>
      </c>
      <c r="F286" s="191" t="s">
        <v>850</v>
      </c>
      <c r="G286" s="192" t="s">
        <v>217</v>
      </c>
      <c r="H286" s="193">
        <v>8</v>
      </c>
      <c r="I286" s="194"/>
      <c r="J286" s="195">
        <f>ROUND(I286*H286,2)</f>
        <v>0</v>
      </c>
      <c r="K286" s="191" t="s">
        <v>177</v>
      </c>
      <c r="L286" s="40"/>
      <c r="M286" s="196" t="s">
        <v>21</v>
      </c>
      <c r="N286" s="197" t="s">
        <v>44</v>
      </c>
      <c r="O286" s="65"/>
      <c r="P286" s="198">
        <f>O286*H286</f>
        <v>0</v>
      </c>
      <c r="Q286" s="198">
        <v>0.12303</v>
      </c>
      <c r="R286" s="198">
        <f>Q286*H286</f>
        <v>0.98424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178</v>
      </c>
      <c r="AT286" s="200" t="s">
        <v>174</v>
      </c>
      <c r="AU286" s="200" t="s">
        <v>83</v>
      </c>
      <c r="AY286" s="18" t="s">
        <v>172</v>
      </c>
      <c r="BE286" s="201">
        <f>IF(N286="základní",J286,0)</f>
        <v>0</v>
      </c>
      <c r="BF286" s="201">
        <f>IF(N286="snížená",J286,0)</f>
        <v>0</v>
      </c>
      <c r="BG286" s="201">
        <f>IF(N286="zákl. přenesená",J286,0)</f>
        <v>0</v>
      </c>
      <c r="BH286" s="201">
        <f>IF(N286="sníž. přenesená",J286,0)</f>
        <v>0</v>
      </c>
      <c r="BI286" s="201">
        <f>IF(N286="nulová",J286,0)</f>
        <v>0</v>
      </c>
      <c r="BJ286" s="18" t="s">
        <v>81</v>
      </c>
      <c r="BK286" s="201">
        <f>ROUND(I286*H286,2)</f>
        <v>0</v>
      </c>
      <c r="BL286" s="18" t="s">
        <v>178</v>
      </c>
      <c r="BM286" s="200" t="s">
        <v>851</v>
      </c>
    </row>
    <row r="287" spans="1:65" s="15" customFormat="1">
      <c r="B287" s="225"/>
      <c r="C287" s="226"/>
      <c r="D287" s="204" t="s">
        <v>180</v>
      </c>
      <c r="E287" s="227" t="s">
        <v>21</v>
      </c>
      <c r="F287" s="228" t="s">
        <v>1155</v>
      </c>
      <c r="G287" s="226"/>
      <c r="H287" s="227" t="s">
        <v>21</v>
      </c>
      <c r="I287" s="229"/>
      <c r="J287" s="226"/>
      <c r="K287" s="226"/>
      <c r="L287" s="230"/>
      <c r="M287" s="231"/>
      <c r="N287" s="232"/>
      <c r="O287" s="232"/>
      <c r="P287" s="232"/>
      <c r="Q287" s="232"/>
      <c r="R287" s="232"/>
      <c r="S287" s="232"/>
      <c r="T287" s="233"/>
      <c r="AT287" s="234" t="s">
        <v>180</v>
      </c>
      <c r="AU287" s="234" t="s">
        <v>83</v>
      </c>
      <c r="AV287" s="15" t="s">
        <v>81</v>
      </c>
      <c r="AW287" s="15" t="s">
        <v>34</v>
      </c>
      <c r="AX287" s="15" t="s">
        <v>73</v>
      </c>
      <c r="AY287" s="234" t="s">
        <v>172</v>
      </c>
    </row>
    <row r="288" spans="1:65" s="13" customFormat="1">
      <c r="B288" s="202"/>
      <c r="C288" s="203"/>
      <c r="D288" s="204" t="s">
        <v>180</v>
      </c>
      <c r="E288" s="205" t="s">
        <v>21</v>
      </c>
      <c r="F288" s="206" t="s">
        <v>214</v>
      </c>
      <c r="G288" s="203"/>
      <c r="H288" s="207">
        <v>8</v>
      </c>
      <c r="I288" s="208"/>
      <c r="J288" s="203"/>
      <c r="K288" s="203"/>
      <c r="L288" s="209"/>
      <c r="M288" s="210"/>
      <c r="N288" s="211"/>
      <c r="O288" s="211"/>
      <c r="P288" s="211"/>
      <c r="Q288" s="211"/>
      <c r="R288" s="211"/>
      <c r="S288" s="211"/>
      <c r="T288" s="212"/>
      <c r="AT288" s="213" t="s">
        <v>180</v>
      </c>
      <c r="AU288" s="213" t="s">
        <v>83</v>
      </c>
      <c r="AV288" s="13" t="s">
        <v>83</v>
      </c>
      <c r="AW288" s="13" t="s">
        <v>34</v>
      </c>
      <c r="AX288" s="13" t="s">
        <v>73</v>
      </c>
      <c r="AY288" s="213" t="s">
        <v>172</v>
      </c>
    </row>
    <row r="289" spans="1:65" s="14" customFormat="1">
      <c r="B289" s="214"/>
      <c r="C289" s="215"/>
      <c r="D289" s="204" t="s">
        <v>180</v>
      </c>
      <c r="E289" s="216" t="s">
        <v>21</v>
      </c>
      <c r="F289" s="217" t="s">
        <v>182</v>
      </c>
      <c r="G289" s="215"/>
      <c r="H289" s="218">
        <v>8</v>
      </c>
      <c r="I289" s="219"/>
      <c r="J289" s="215"/>
      <c r="K289" s="215"/>
      <c r="L289" s="220"/>
      <c r="M289" s="221"/>
      <c r="N289" s="222"/>
      <c r="O289" s="222"/>
      <c r="P289" s="222"/>
      <c r="Q289" s="222"/>
      <c r="R289" s="222"/>
      <c r="S289" s="222"/>
      <c r="T289" s="223"/>
      <c r="AT289" s="224" t="s">
        <v>180</v>
      </c>
      <c r="AU289" s="224" t="s">
        <v>83</v>
      </c>
      <c r="AV289" s="14" t="s">
        <v>178</v>
      </c>
      <c r="AW289" s="14" t="s">
        <v>34</v>
      </c>
      <c r="AX289" s="14" t="s">
        <v>81</v>
      </c>
      <c r="AY289" s="224" t="s">
        <v>172</v>
      </c>
    </row>
    <row r="290" spans="1:65" s="2" customFormat="1" ht="16.5" customHeight="1">
      <c r="A290" s="35"/>
      <c r="B290" s="36"/>
      <c r="C290" s="235" t="s">
        <v>552</v>
      </c>
      <c r="D290" s="235" t="s">
        <v>416</v>
      </c>
      <c r="E290" s="236" t="s">
        <v>853</v>
      </c>
      <c r="F290" s="237" t="s">
        <v>854</v>
      </c>
      <c r="G290" s="238" t="s">
        <v>217</v>
      </c>
      <c r="H290" s="239">
        <v>8</v>
      </c>
      <c r="I290" s="240"/>
      <c r="J290" s="241">
        <f>ROUND(I290*H290,2)</f>
        <v>0</v>
      </c>
      <c r="K290" s="237" t="s">
        <v>21</v>
      </c>
      <c r="L290" s="242"/>
      <c r="M290" s="243" t="s">
        <v>21</v>
      </c>
      <c r="N290" s="244" t="s">
        <v>44</v>
      </c>
      <c r="O290" s="65"/>
      <c r="P290" s="198">
        <f>O290*H290</f>
        <v>0</v>
      </c>
      <c r="Q290" s="198">
        <v>1.2E-2</v>
      </c>
      <c r="R290" s="198">
        <f>Q290*H290</f>
        <v>9.6000000000000002E-2</v>
      </c>
      <c r="S290" s="198">
        <v>0</v>
      </c>
      <c r="T290" s="199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0" t="s">
        <v>214</v>
      </c>
      <c r="AT290" s="200" t="s">
        <v>416</v>
      </c>
      <c r="AU290" s="200" t="s">
        <v>83</v>
      </c>
      <c r="AY290" s="18" t="s">
        <v>172</v>
      </c>
      <c r="BE290" s="201">
        <f>IF(N290="základní",J290,0)</f>
        <v>0</v>
      </c>
      <c r="BF290" s="201">
        <f>IF(N290="snížená",J290,0)</f>
        <v>0</v>
      </c>
      <c r="BG290" s="201">
        <f>IF(N290="zákl. přenesená",J290,0)</f>
        <v>0</v>
      </c>
      <c r="BH290" s="201">
        <f>IF(N290="sníž. přenesená",J290,0)</f>
        <v>0</v>
      </c>
      <c r="BI290" s="201">
        <f>IF(N290="nulová",J290,0)</f>
        <v>0</v>
      </c>
      <c r="BJ290" s="18" t="s">
        <v>81</v>
      </c>
      <c r="BK290" s="201">
        <f>ROUND(I290*H290,2)</f>
        <v>0</v>
      </c>
      <c r="BL290" s="18" t="s">
        <v>178</v>
      </c>
      <c r="BM290" s="200" t="s">
        <v>855</v>
      </c>
    </row>
    <row r="291" spans="1:65" s="2" customFormat="1" ht="16.5" customHeight="1">
      <c r="A291" s="35"/>
      <c r="B291" s="36"/>
      <c r="C291" s="235" t="s">
        <v>556</v>
      </c>
      <c r="D291" s="235" t="s">
        <v>416</v>
      </c>
      <c r="E291" s="236" t="s">
        <v>857</v>
      </c>
      <c r="F291" s="237" t="s">
        <v>858</v>
      </c>
      <c r="G291" s="238" t="s">
        <v>217</v>
      </c>
      <c r="H291" s="239">
        <v>8</v>
      </c>
      <c r="I291" s="240"/>
      <c r="J291" s="241">
        <f>ROUND(I291*H291,2)</f>
        <v>0</v>
      </c>
      <c r="K291" s="237" t="s">
        <v>21</v>
      </c>
      <c r="L291" s="242"/>
      <c r="M291" s="243" t="s">
        <v>21</v>
      </c>
      <c r="N291" s="244" t="s">
        <v>44</v>
      </c>
      <c r="O291" s="65"/>
      <c r="P291" s="198">
        <f>O291*H291</f>
        <v>0</v>
      </c>
      <c r="Q291" s="198">
        <v>1E-3</v>
      </c>
      <c r="R291" s="198">
        <f>Q291*H291</f>
        <v>8.0000000000000002E-3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214</v>
      </c>
      <c r="AT291" s="200" t="s">
        <v>416</v>
      </c>
      <c r="AU291" s="200" t="s">
        <v>83</v>
      </c>
      <c r="AY291" s="18" t="s">
        <v>172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81</v>
      </c>
      <c r="BK291" s="201">
        <f>ROUND(I291*H291,2)</f>
        <v>0</v>
      </c>
      <c r="BL291" s="18" t="s">
        <v>178</v>
      </c>
      <c r="BM291" s="200" t="s">
        <v>859</v>
      </c>
    </row>
    <row r="292" spans="1:65" s="2" customFormat="1" ht="16.5" customHeight="1">
      <c r="A292" s="35"/>
      <c r="B292" s="36"/>
      <c r="C292" s="189" t="s">
        <v>561</v>
      </c>
      <c r="D292" s="189" t="s">
        <v>174</v>
      </c>
      <c r="E292" s="190" t="s">
        <v>861</v>
      </c>
      <c r="F292" s="191" t="s">
        <v>862</v>
      </c>
      <c r="G292" s="192" t="s">
        <v>217</v>
      </c>
      <c r="H292" s="193">
        <v>2</v>
      </c>
      <c r="I292" s="194"/>
      <c r="J292" s="195">
        <f>ROUND(I292*H292,2)</f>
        <v>0</v>
      </c>
      <c r="K292" s="191" t="s">
        <v>177</v>
      </c>
      <c r="L292" s="40"/>
      <c r="M292" s="196" t="s">
        <v>21</v>
      </c>
      <c r="N292" s="197" t="s">
        <v>44</v>
      </c>
      <c r="O292" s="65"/>
      <c r="P292" s="198">
        <f>O292*H292</f>
        <v>0</v>
      </c>
      <c r="Q292" s="198">
        <v>0.32906000000000002</v>
      </c>
      <c r="R292" s="198">
        <f>Q292*H292</f>
        <v>0.65812000000000004</v>
      </c>
      <c r="S292" s="198">
        <v>0</v>
      </c>
      <c r="T292" s="199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0" t="s">
        <v>178</v>
      </c>
      <c r="AT292" s="200" t="s">
        <v>174</v>
      </c>
      <c r="AU292" s="200" t="s">
        <v>83</v>
      </c>
      <c r="AY292" s="18" t="s">
        <v>172</v>
      </c>
      <c r="BE292" s="201">
        <f>IF(N292="základní",J292,0)</f>
        <v>0</v>
      </c>
      <c r="BF292" s="201">
        <f>IF(N292="snížená",J292,0)</f>
        <v>0</v>
      </c>
      <c r="BG292" s="201">
        <f>IF(N292="zákl. přenesená",J292,0)</f>
        <v>0</v>
      </c>
      <c r="BH292" s="201">
        <f>IF(N292="sníž. přenesená",J292,0)</f>
        <v>0</v>
      </c>
      <c r="BI292" s="201">
        <f>IF(N292="nulová",J292,0)</f>
        <v>0</v>
      </c>
      <c r="BJ292" s="18" t="s">
        <v>81</v>
      </c>
      <c r="BK292" s="201">
        <f>ROUND(I292*H292,2)</f>
        <v>0</v>
      </c>
      <c r="BL292" s="18" t="s">
        <v>178</v>
      </c>
      <c r="BM292" s="200" t="s">
        <v>863</v>
      </c>
    </row>
    <row r="293" spans="1:65" s="15" customFormat="1">
      <c r="B293" s="225"/>
      <c r="C293" s="226"/>
      <c r="D293" s="204" t="s">
        <v>180</v>
      </c>
      <c r="E293" s="227" t="s">
        <v>21</v>
      </c>
      <c r="F293" s="228" t="s">
        <v>1155</v>
      </c>
      <c r="G293" s="226"/>
      <c r="H293" s="227" t="s">
        <v>21</v>
      </c>
      <c r="I293" s="229"/>
      <c r="J293" s="226"/>
      <c r="K293" s="226"/>
      <c r="L293" s="230"/>
      <c r="M293" s="231"/>
      <c r="N293" s="232"/>
      <c r="O293" s="232"/>
      <c r="P293" s="232"/>
      <c r="Q293" s="232"/>
      <c r="R293" s="232"/>
      <c r="S293" s="232"/>
      <c r="T293" s="233"/>
      <c r="AT293" s="234" t="s">
        <v>180</v>
      </c>
      <c r="AU293" s="234" t="s">
        <v>83</v>
      </c>
      <c r="AV293" s="15" t="s">
        <v>81</v>
      </c>
      <c r="AW293" s="15" t="s">
        <v>34</v>
      </c>
      <c r="AX293" s="15" t="s">
        <v>73</v>
      </c>
      <c r="AY293" s="234" t="s">
        <v>172</v>
      </c>
    </row>
    <row r="294" spans="1:65" s="13" customFormat="1">
      <c r="B294" s="202"/>
      <c r="C294" s="203"/>
      <c r="D294" s="204" t="s">
        <v>180</v>
      </c>
      <c r="E294" s="205" t="s">
        <v>21</v>
      </c>
      <c r="F294" s="206" t="s">
        <v>83</v>
      </c>
      <c r="G294" s="203"/>
      <c r="H294" s="207">
        <v>2</v>
      </c>
      <c r="I294" s="208"/>
      <c r="J294" s="203"/>
      <c r="K294" s="203"/>
      <c r="L294" s="209"/>
      <c r="M294" s="210"/>
      <c r="N294" s="211"/>
      <c r="O294" s="211"/>
      <c r="P294" s="211"/>
      <c r="Q294" s="211"/>
      <c r="R294" s="211"/>
      <c r="S294" s="211"/>
      <c r="T294" s="212"/>
      <c r="AT294" s="213" t="s">
        <v>180</v>
      </c>
      <c r="AU294" s="213" t="s">
        <v>83</v>
      </c>
      <c r="AV294" s="13" t="s">
        <v>83</v>
      </c>
      <c r="AW294" s="13" t="s">
        <v>34</v>
      </c>
      <c r="AX294" s="13" t="s">
        <v>73</v>
      </c>
      <c r="AY294" s="213" t="s">
        <v>172</v>
      </c>
    </row>
    <row r="295" spans="1:65" s="14" customFormat="1">
      <c r="B295" s="214"/>
      <c r="C295" s="215"/>
      <c r="D295" s="204" t="s">
        <v>180</v>
      </c>
      <c r="E295" s="216" t="s">
        <v>21</v>
      </c>
      <c r="F295" s="217" t="s">
        <v>182</v>
      </c>
      <c r="G295" s="215"/>
      <c r="H295" s="218">
        <v>2</v>
      </c>
      <c r="I295" s="219"/>
      <c r="J295" s="215"/>
      <c r="K295" s="215"/>
      <c r="L295" s="220"/>
      <c r="M295" s="221"/>
      <c r="N295" s="222"/>
      <c r="O295" s="222"/>
      <c r="P295" s="222"/>
      <c r="Q295" s="222"/>
      <c r="R295" s="222"/>
      <c r="S295" s="222"/>
      <c r="T295" s="223"/>
      <c r="AT295" s="224" t="s">
        <v>180</v>
      </c>
      <c r="AU295" s="224" t="s">
        <v>83</v>
      </c>
      <c r="AV295" s="14" t="s">
        <v>178</v>
      </c>
      <c r="AW295" s="14" t="s">
        <v>34</v>
      </c>
      <c r="AX295" s="14" t="s">
        <v>81</v>
      </c>
      <c r="AY295" s="224" t="s">
        <v>172</v>
      </c>
    </row>
    <row r="296" spans="1:65" s="2" customFormat="1" ht="16.5" customHeight="1">
      <c r="A296" s="35"/>
      <c r="B296" s="36"/>
      <c r="C296" s="235" t="s">
        <v>565</v>
      </c>
      <c r="D296" s="235" t="s">
        <v>416</v>
      </c>
      <c r="E296" s="236" t="s">
        <v>865</v>
      </c>
      <c r="F296" s="237" t="s">
        <v>866</v>
      </c>
      <c r="G296" s="238" t="s">
        <v>217</v>
      </c>
      <c r="H296" s="239">
        <v>2</v>
      </c>
      <c r="I296" s="240"/>
      <c r="J296" s="241">
        <f>ROUND(I296*H296,2)</f>
        <v>0</v>
      </c>
      <c r="K296" s="237" t="s">
        <v>21</v>
      </c>
      <c r="L296" s="242"/>
      <c r="M296" s="243" t="s">
        <v>21</v>
      </c>
      <c r="N296" s="244" t="s">
        <v>44</v>
      </c>
      <c r="O296" s="65"/>
      <c r="P296" s="198">
        <f>O296*H296</f>
        <v>0</v>
      </c>
      <c r="Q296" s="198">
        <v>2.4E-2</v>
      </c>
      <c r="R296" s="198">
        <f>Q296*H296</f>
        <v>4.8000000000000001E-2</v>
      </c>
      <c r="S296" s="198">
        <v>0</v>
      </c>
      <c r="T296" s="199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0" t="s">
        <v>214</v>
      </c>
      <c r="AT296" s="200" t="s">
        <v>416</v>
      </c>
      <c r="AU296" s="200" t="s">
        <v>83</v>
      </c>
      <c r="AY296" s="18" t="s">
        <v>172</v>
      </c>
      <c r="BE296" s="201">
        <f>IF(N296="základní",J296,0)</f>
        <v>0</v>
      </c>
      <c r="BF296" s="201">
        <f>IF(N296="snížená",J296,0)</f>
        <v>0</v>
      </c>
      <c r="BG296" s="201">
        <f>IF(N296="zákl. přenesená",J296,0)</f>
        <v>0</v>
      </c>
      <c r="BH296" s="201">
        <f>IF(N296="sníž. přenesená",J296,0)</f>
        <v>0</v>
      </c>
      <c r="BI296" s="201">
        <f>IF(N296="nulová",J296,0)</f>
        <v>0</v>
      </c>
      <c r="BJ296" s="18" t="s">
        <v>81</v>
      </c>
      <c r="BK296" s="201">
        <f>ROUND(I296*H296,2)</f>
        <v>0</v>
      </c>
      <c r="BL296" s="18" t="s">
        <v>178</v>
      </c>
      <c r="BM296" s="200" t="s">
        <v>867</v>
      </c>
    </row>
    <row r="297" spans="1:65" s="2" customFormat="1" ht="16.5" customHeight="1">
      <c r="A297" s="35"/>
      <c r="B297" s="36"/>
      <c r="C297" s="235" t="s">
        <v>569</v>
      </c>
      <c r="D297" s="235" t="s">
        <v>416</v>
      </c>
      <c r="E297" s="236" t="s">
        <v>869</v>
      </c>
      <c r="F297" s="237" t="s">
        <v>870</v>
      </c>
      <c r="G297" s="238" t="s">
        <v>217</v>
      </c>
      <c r="H297" s="239">
        <v>2</v>
      </c>
      <c r="I297" s="240"/>
      <c r="J297" s="241">
        <f>ROUND(I297*H297,2)</f>
        <v>0</v>
      </c>
      <c r="K297" s="237" t="s">
        <v>21</v>
      </c>
      <c r="L297" s="242"/>
      <c r="M297" s="243" t="s">
        <v>21</v>
      </c>
      <c r="N297" s="244" t="s">
        <v>44</v>
      </c>
      <c r="O297" s="65"/>
      <c r="P297" s="198">
        <f>O297*H297</f>
        <v>0</v>
      </c>
      <c r="Q297" s="198">
        <v>2E-3</v>
      </c>
      <c r="R297" s="198">
        <f>Q297*H297</f>
        <v>4.0000000000000001E-3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214</v>
      </c>
      <c r="AT297" s="200" t="s">
        <v>416</v>
      </c>
      <c r="AU297" s="200" t="s">
        <v>83</v>
      </c>
      <c r="AY297" s="18" t="s">
        <v>172</v>
      </c>
      <c r="BE297" s="201">
        <f>IF(N297="základní",J297,0)</f>
        <v>0</v>
      </c>
      <c r="BF297" s="201">
        <f>IF(N297="snížená",J297,0)</f>
        <v>0</v>
      </c>
      <c r="BG297" s="201">
        <f>IF(N297="zákl. přenesená",J297,0)</f>
        <v>0</v>
      </c>
      <c r="BH297" s="201">
        <f>IF(N297="sníž. přenesená",J297,0)</f>
        <v>0</v>
      </c>
      <c r="BI297" s="201">
        <f>IF(N297="nulová",J297,0)</f>
        <v>0</v>
      </c>
      <c r="BJ297" s="18" t="s">
        <v>81</v>
      </c>
      <c r="BK297" s="201">
        <f>ROUND(I297*H297,2)</f>
        <v>0</v>
      </c>
      <c r="BL297" s="18" t="s">
        <v>178</v>
      </c>
      <c r="BM297" s="200" t="s">
        <v>871</v>
      </c>
    </row>
    <row r="298" spans="1:65" s="2" customFormat="1" ht="16.5" customHeight="1">
      <c r="A298" s="35"/>
      <c r="B298" s="36"/>
      <c r="C298" s="189" t="s">
        <v>573</v>
      </c>
      <c r="D298" s="189" t="s">
        <v>174</v>
      </c>
      <c r="E298" s="190" t="s">
        <v>873</v>
      </c>
      <c r="F298" s="191" t="s">
        <v>874</v>
      </c>
      <c r="G298" s="192" t="s">
        <v>217</v>
      </c>
      <c r="H298" s="193">
        <v>10</v>
      </c>
      <c r="I298" s="194"/>
      <c r="J298" s="195">
        <f>ROUND(I298*H298,2)</f>
        <v>0</v>
      </c>
      <c r="K298" s="191" t="s">
        <v>177</v>
      </c>
      <c r="L298" s="40"/>
      <c r="M298" s="196" t="s">
        <v>21</v>
      </c>
      <c r="N298" s="197" t="s">
        <v>44</v>
      </c>
      <c r="O298" s="65"/>
      <c r="P298" s="198">
        <f>O298*H298</f>
        <v>0</v>
      </c>
      <c r="Q298" s="198">
        <v>3.1E-4</v>
      </c>
      <c r="R298" s="198">
        <f>Q298*H298</f>
        <v>3.0999999999999999E-3</v>
      </c>
      <c r="S298" s="198">
        <v>0</v>
      </c>
      <c r="T298" s="199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0" t="s">
        <v>178</v>
      </c>
      <c r="AT298" s="200" t="s">
        <v>174</v>
      </c>
      <c r="AU298" s="200" t="s">
        <v>83</v>
      </c>
      <c r="AY298" s="18" t="s">
        <v>172</v>
      </c>
      <c r="BE298" s="201">
        <f>IF(N298="základní",J298,0)</f>
        <v>0</v>
      </c>
      <c r="BF298" s="201">
        <f>IF(N298="snížená",J298,0)</f>
        <v>0</v>
      </c>
      <c r="BG298" s="201">
        <f>IF(N298="zákl. přenesená",J298,0)</f>
        <v>0</v>
      </c>
      <c r="BH298" s="201">
        <f>IF(N298="sníž. přenesená",J298,0)</f>
        <v>0</v>
      </c>
      <c r="BI298" s="201">
        <f>IF(N298="nulová",J298,0)</f>
        <v>0</v>
      </c>
      <c r="BJ298" s="18" t="s">
        <v>81</v>
      </c>
      <c r="BK298" s="201">
        <f>ROUND(I298*H298,2)</f>
        <v>0</v>
      </c>
      <c r="BL298" s="18" t="s">
        <v>178</v>
      </c>
      <c r="BM298" s="200" t="s">
        <v>875</v>
      </c>
    </row>
    <row r="299" spans="1:65" s="15" customFormat="1">
      <c r="B299" s="225"/>
      <c r="C299" s="226"/>
      <c r="D299" s="204" t="s">
        <v>180</v>
      </c>
      <c r="E299" s="227" t="s">
        <v>21</v>
      </c>
      <c r="F299" s="228" t="s">
        <v>1155</v>
      </c>
      <c r="G299" s="226"/>
      <c r="H299" s="227" t="s">
        <v>21</v>
      </c>
      <c r="I299" s="229"/>
      <c r="J299" s="226"/>
      <c r="K299" s="226"/>
      <c r="L299" s="230"/>
      <c r="M299" s="231"/>
      <c r="N299" s="232"/>
      <c r="O299" s="232"/>
      <c r="P299" s="232"/>
      <c r="Q299" s="232"/>
      <c r="R299" s="232"/>
      <c r="S299" s="232"/>
      <c r="T299" s="233"/>
      <c r="AT299" s="234" t="s">
        <v>180</v>
      </c>
      <c r="AU299" s="234" t="s">
        <v>83</v>
      </c>
      <c r="AV299" s="15" t="s">
        <v>81</v>
      </c>
      <c r="AW299" s="15" t="s">
        <v>34</v>
      </c>
      <c r="AX299" s="15" t="s">
        <v>73</v>
      </c>
      <c r="AY299" s="234" t="s">
        <v>172</v>
      </c>
    </row>
    <row r="300" spans="1:65" s="13" customFormat="1">
      <c r="B300" s="202"/>
      <c r="C300" s="203"/>
      <c r="D300" s="204" t="s">
        <v>180</v>
      </c>
      <c r="E300" s="205" t="s">
        <v>21</v>
      </c>
      <c r="F300" s="206" t="s">
        <v>109</v>
      </c>
      <c r="G300" s="203"/>
      <c r="H300" s="207">
        <v>10</v>
      </c>
      <c r="I300" s="208"/>
      <c r="J300" s="203"/>
      <c r="K300" s="203"/>
      <c r="L300" s="209"/>
      <c r="M300" s="210"/>
      <c r="N300" s="211"/>
      <c r="O300" s="211"/>
      <c r="P300" s="211"/>
      <c r="Q300" s="211"/>
      <c r="R300" s="211"/>
      <c r="S300" s="211"/>
      <c r="T300" s="212"/>
      <c r="AT300" s="213" t="s">
        <v>180</v>
      </c>
      <c r="AU300" s="213" t="s">
        <v>83</v>
      </c>
      <c r="AV300" s="13" t="s">
        <v>83</v>
      </c>
      <c r="AW300" s="13" t="s">
        <v>34</v>
      </c>
      <c r="AX300" s="13" t="s">
        <v>73</v>
      </c>
      <c r="AY300" s="213" t="s">
        <v>172</v>
      </c>
    </row>
    <row r="301" spans="1:65" s="14" customFormat="1">
      <c r="B301" s="214"/>
      <c r="C301" s="215"/>
      <c r="D301" s="204" t="s">
        <v>180</v>
      </c>
      <c r="E301" s="216" t="s">
        <v>21</v>
      </c>
      <c r="F301" s="217" t="s">
        <v>182</v>
      </c>
      <c r="G301" s="215"/>
      <c r="H301" s="218">
        <v>10</v>
      </c>
      <c r="I301" s="219"/>
      <c r="J301" s="215"/>
      <c r="K301" s="215"/>
      <c r="L301" s="220"/>
      <c r="M301" s="221"/>
      <c r="N301" s="222"/>
      <c r="O301" s="222"/>
      <c r="P301" s="222"/>
      <c r="Q301" s="222"/>
      <c r="R301" s="222"/>
      <c r="S301" s="222"/>
      <c r="T301" s="223"/>
      <c r="AT301" s="224" t="s">
        <v>180</v>
      </c>
      <c r="AU301" s="224" t="s">
        <v>83</v>
      </c>
      <c r="AV301" s="14" t="s">
        <v>178</v>
      </c>
      <c r="AW301" s="14" t="s">
        <v>34</v>
      </c>
      <c r="AX301" s="14" t="s">
        <v>81</v>
      </c>
      <c r="AY301" s="224" t="s">
        <v>172</v>
      </c>
    </row>
    <row r="302" spans="1:65" s="2" customFormat="1" ht="16.5" customHeight="1">
      <c r="A302" s="35"/>
      <c r="B302" s="36"/>
      <c r="C302" s="189" t="s">
        <v>577</v>
      </c>
      <c r="D302" s="189" t="s">
        <v>174</v>
      </c>
      <c r="E302" s="190" t="s">
        <v>886</v>
      </c>
      <c r="F302" s="191" t="s">
        <v>882</v>
      </c>
      <c r="G302" s="192" t="s">
        <v>199</v>
      </c>
      <c r="H302" s="193">
        <v>91.12</v>
      </c>
      <c r="I302" s="194"/>
      <c r="J302" s="195">
        <f>ROUND(I302*H302,2)</f>
        <v>0</v>
      </c>
      <c r="K302" s="191" t="s">
        <v>177</v>
      </c>
      <c r="L302" s="40"/>
      <c r="M302" s="196" t="s">
        <v>21</v>
      </c>
      <c r="N302" s="197" t="s">
        <v>44</v>
      </c>
      <c r="O302" s="65"/>
      <c r="P302" s="198">
        <f>O302*H302</f>
        <v>0</v>
      </c>
      <c r="Q302" s="198">
        <v>1.9000000000000001E-4</v>
      </c>
      <c r="R302" s="198">
        <f>Q302*H302</f>
        <v>1.7312800000000003E-2</v>
      </c>
      <c r="S302" s="198">
        <v>0</v>
      </c>
      <c r="T302" s="19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0" t="s">
        <v>178</v>
      </c>
      <c r="AT302" s="200" t="s">
        <v>174</v>
      </c>
      <c r="AU302" s="200" t="s">
        <v>83</v>
      </c>
      <c r="AY302" s="18" t="s">
        <v>172</v>
      </c>
      <c r="BE302" s="201">
        <f>IF(N302="základní",J302,0)</f>
        <v>0</v>
      </c>
      <c r="BF302" s="201">
        <f>IF(N302="snížená",J302,0)</f>
        <v>0</v>
      </c>
      <c r="BG302" s="201">
        <f>IF(N302="zákl. přenesená",J302,0)</f>
        <v>0</v>
      </c>
      <c r="BH302" s="201">
        <f>IF(N302="sníž. přenesená",J302,0)</f>
        <v>0</v>
      </c>
      <c r="BI302" s="201">
        <f>IF(N302="nulová",J302,0)</f>
        <v>0</v>
      </c>
      <c r="BJ302" s="18" t="s">
        <v>81</v>
      </c>
      <c r="BK302" s="201">
        <f>ROUND(I302*H302,2)</f>
        <v>0</v>
      </c>
      <c r="BL302" s="18" t="s">
        <v>178</v>
      </c>
      <c r="BM302" s="200" t="s">
        <v>887</v>
      </c>
    </row>
    <row r="303" spans="1:65" s="15" customFormat="1">
      <c r="B303" s="225"/>
      <c r="C303" s="226"/>
      <c r="D303" s="204" t="s">
        <v>180</v>
      </c>
      <c r="E303" s="227" t="s">
        <v>21</v>
      </c>
      <c r="F303" s="228" t="s">
        <v>1155</v>
      </c>
      <c r="G303" s="226"/>
      <c r="H303" s="227" t="s">
        <v>21</v>
      </c>
      <c r="I303" s="229"/>
      <c r="J303" s="226"/>
      <c r="K303" s="226"/>
      <c r="L303" s="230"/>
      <c r="M303" s="231"/>
      <c r="N303" s="232"/>
      <c r="O303" s="232"/>
      <c r="P303" s="232"/>
      <c r="Q303" s="232"/>
      <c r="R303" s="232"/>
      <c r="S303" s="232"/>
      <c r="T303" s="233"/>
      <c r="AT303" s="234" t="s">
        <v>180</v>
      </c>
      <c r="AU303" s="234" t="s">
        <v>83</v>
      </c>
      <c r="AV303" s="15" t="s">
        <v>81</v>
      </c>
      <c r="AW303" s="15" t="s">
        <v>34</v>
      </c>
      <c r="AX303" s="15" t="s">
        <v>73</v>
      </c>
      <c r="AY303" s="234" t="s">
        <v>172</v>
      </c>
    </row>
    <row r="304" spans="1:65" s="13" customFormat="1">
      <c r="B304" s="202"/>
      <c r="C304" s="203"/>
      <c r="D304" s="204" t="s">
        <v>180</v>
      </c>
      <c r="E304" s="205" t="s">
        <v>21</v>
      </c>
      <c r="F304" s="206" t="s">
        <v>1162</v>
      </c>
      <c r="G304" s="203"/>
      <c r="H304" s="207">
        <v>91.12</v>
      </c>
      <c r="I304" s="208"/>
      <c r="J304" s="203"/>
      <c r="K304" s="203"/>
      <c r="L304" s="209"/>
      <c r="M304" s="210"/>
      <c r="N304" s="211"/>
      <c r="O304" s="211"/>
      <c r="P304" s="211"/>
      <c r="Q304" s="211"/>
      <c r="R304" s="211"/>
      <c r="S304" s="211"/>
      <c r="T304" s="212"/>
      <c r="AT304" s="213" t="s">
        <v>180</v>
      </c>
      <c r="AU304" s="213" t="s">
        <v>83</v>
      </c>
      <c r="AV304" s="13" t="s">
        <v>83</v>
      </c>
      <c r="AW304" s="13" t="s">
        <v>34</v>
      </c>
      <c r="AX304" s="13" t="s">
        <v>73</v>
      </c>
      <c r="AY304" s="213" t="s">
        <v>172</v>
      </c>
    </row>
    <row r="305" spans="1:65" s="14" customFormat="1">
      <c r="B305" s="214"/>
      <c r="C305" s="215"/>
      <c r="D305" s="204" t="s">
        <v>180</v>
      </c>
      <c r="E305" s="216" t="s">
        <v>21</v>
      </c>
      <c r="F305" s="217" t="s">
        <v>182</v>
      </c>
      <c r="G305" s="215"/>
      <c r="H305" s="218">
        <v>91.12</v>
      </c>
      <c r="I305" s="219"/>
      <c r="J305" s="215"/>
      <c r="K305" s="215"/>
      <c r="L305" s="220"/>
      <c r="M305" s="221"/>
      <c r="N305" s="222"/>
      <c r="O305" s="222"/>
      <c r="P305" s="222"/>
      <c r="Q305" s="222"/>
      <c r="R305" s="222"/>
      <c r="S305" s="222"/>
      <c r="T305" s="223"/>
      <c r="AT305" s="224" t="s">
        <v>180</v>
      </c>
      <c r="AU305" s="224" t="s">
        <v>83</v>
      </c>
      <c r="AV305" s="14" t="s">
        <v>178</v>
      </c>
      <c r="AW305" s="14" t="s">
        <v>34</v>
      </c>
      <c r="AX305" s="14" t="s">
        <v>81</v>
      </c>
      <c r="AY305" s="224" t="s">
        <v>172</v>
      </c>
    </row>
    <row r="306" spans="1:65" s="2" customFormat="1" ht="16.5" customHeight="1">
      <c r="A306" s="35"/>
      <c r="B306" s="36"/>
      <c r="C306" s="189" t="s">
        <v>582</v>
      </c>
      <c r="D306" s="189" t="s">
        <v>174</v>
      </c>
      <c r="E306" s="190" t="s">
        <v>890</v>
      </c>
      <c r="F306" s="191" t="s">
        <v>891</v>
      </c>
      <c r="G306" s="192" t="s">
        <v>199</v>
      </c>
      <c r="H306" s="193">
        <v>82.12</v>
      </c>
      <c r="I306" s="194"/>
      <c r="J306" s="195">
        <f>ROUND(I306*H306,2)</f>
        <v>0</v>
      </c>
      <c r="K306" s="191" t="s">
        <v>177</v>
      </c>
      <c r="L306" s="40"/>
      <c r="M306" s="196" t="s">
        <v>21</v>
      </c>
      <c r="N306" s="197" t="s">
        <v>44</v>
      </c>
      <c r="O306" s="65"/>
      <c r="P306" s="198">
        <f>O306*H306</f>
        <v>0</v>
      </c>
      <c r="Q306" s="198">
        <v>6.0000000000000002E-5</v>
      </c>
      <c r="R306" s="198">
        <f>Q306*H306</f>
        <v>4.9272000000000005E-3</v>
      </c>
      <c r="S306" s="198">
        <v>0</v>
      </c>
      <c r="T306" s="19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178</v>
      </c>
      <c r="AT306" s="200" t="s">
        <v>174</v>
      </c>
      <c r="AU306" s="200" t="s">
        <v>83</v>
      </c>
      <c r="AY306" s="18" t="s">
        <v>172</v>
      </c>
      <c r="BE306" s="201">
        <f>IF(N306="základní",J306,0)</f>
        <v>0</v>
      </c>
      <c r="BF306" s="201">
        <f>IF(N306="snížená",J306,0)</f>
        <v>0</v>
      </c>
      <c r="BG306" s="201">
        <f>IF(N306="zákl. přenesená",J306,0)</f>
        <v>0</v>
      </c>
      <c r="BH306" s="201">
        <f>IF(N306="sníž. přenesená",J306,0)</f>
        <v>0</v>
      </c>
      <c r="BI306" s="201">
        <f>IF(N306="nulová",J306,0)</f>
        <v>0</v>
      </c>
      <c r="BJ306" s="18" t="s">
        <v>81</v>
      </c>
      <c r="BK306" s="201">
        <f>ROUND(I306*H306,2)</f>
        <v>0</v>
      </c>
      <c r="BL306" s="18" t="s">
        <v>178</v>
      </c>
      <c r="BM306" s="200" t="s">
        <v>892</v>
      </c>
    </row>
    <row r="307" spans="1:65" s="15" customFormat="1">
      <c r="B307" s="225"/>
      <c r="C307" s="226"/>
      <c r="D307" s="204" t="s">
        <v>180</v>
      </c>
      <c r="E307" s="227" t="s">
        <v>21</v>
      </c>
      <c r="F307" s="228" t="s">
        <v>1155</v>
      </c>
      <c r="G307" s="226"/>
      <c r="H307" s="227" t="s">
        <v>21</v>
      </c>
      <c r="I307" s="229"/>
      <c r="J307" s="226"/>
      <c r="K307" s="226"/>
      <c r="L307" s="230"/>
      <c r="M307" s="231"/>
      <c r="N307" s="232"/>
      <c r="O307" s="232"/>
      <c r="P307" s="232"/>
      <c r="Q307" s="232"/>
      <c r="R307" s="232"/>
      <c r="S307" s="232"/>
      <c r="T307" s="233"/>
      <c r="AT307" s="234" t="s">
        <v>180</v>
      </c>
      <c r="AU307" s="234" t="s">
        <v>83</v>
      </c>
      <c r="AV307" s="15" t="s">
        <v>81</v>
      </c>
      <c r="AW307" s="15" t="s">
        <v>34</v>
      </c>
      <c r="AX307" s="15" t="s">
        <v>73</v>
      </c>
      <c r="AY307" s="234" t="s">
        <v>172</v>
      </c>
    </row>
    <row r="308" spans="1:65" s="13" customFormat="1">
      <c r="B308" s="202"/>
      <c r="C308" s="203"/>
      <c r="D308" s="204" t="s">
        <v>180</v>
      </c>
      <c r="E308" s="205" t="s">
        <v>21</v>
      </c>
      <c r="F308" s="206" t="s">
        <v>1163</v>
      </c>
      <c r="G308" s="203"/>
      <c r="H308" s="207">
        <v>82.12</v>
      </c>
      <c r="I308" s="208"/>
      <c r="J308" s="203"/>
      <c r="K308" s="203"/>
      <c r="L308" s="209"/>
      <c r="M308" s="210"/>
      <c r="N308" s="211"/>
      <c r="O308" s="211"/>
      <c r="P308" s="211"/>
      <c r="Q308" s="211"/>
      <c r="R308" s="211"/>
      <c r="S308" s="211"/>
      <c r="T308" s="212"/>
      <c r="AT308" s="213" t="s">
        <v>180</v>
      </c>
      <c r="AU308" s="213" t="s">
        <v>83</v>
      </c>
      <c r="AV308" s="13" t="s">
        <v>83</v>
      </c>
      <c r="AW308" s="13" t="s">
        <v>34</v>
      </c>
      <c r="AX308" s="13" t="s">
        <v>73</v>
      </c>
      <c r="AY308" s="213" t="s">
        <v>172</v>
      </c>
    </row>
    <row r="309" spans="1:65" s="14" customFormat="1">
      <c r="B309" s="214"/>
      <c r="C309" s="215"/>
      <c r="D309" s="204" t="s">
        <v>180</v>
      </c>
      <c r="E309" s="216" t="s">
        <v>21</v>
      </c>
      <c r="F309" s="217" t="s">
        <v>182</v>
      </c>
      <c r="G309" s="215"/>
      <c r="H309" s="218">
        <v>82.12</v>
      </c>
      <c r="I309" s="219"/>
      <c r="J309" s="215"/>
      <c r="K309" s="215"/>
      <c r="L309" s="220"/>
      <c r="M309" s="221"/>
      <c r="N309" s="222"/>
      <c r="O309" s="222"/>
      <c r="P309" s="222"/>
      <c r="Q309" s="222"/>
      <c r="R309" s="222"/>
      <c r="S309" s="222"/>
      <c r="T309" s="223"/>
      <c r="AT309" s="224" t="s">
        <v>180</v>
      </c>
      <c r="AU309" s="224" t="s">
        <v>83</v>
      </c>
      <c r="AV309" s="14" t="s">
        <v>178</v>
      </c>
      <c r="AW309" s="14" t="s">
        <v>34</v>
      </c>
      <c r="AX309" s="14" t="s">
        <v>81</v>
      </c>
      <c r="AY309" s="224" t="s">
        <v>172</v>
      </c>
    </row>
    <row r="310" spans="1:65" s="2" customFormat="1" ht="16.5" customHeight="1">
      <c r="A310" s="35"/>
      <c r="B310" s="36"/>
      <c r="C310" s="235" t="s">
        <v>586</v>
      </c>
      <c r="D310" s="235" t="s">
        <v>416</v>
      </c>
      <c r="E310" s="236" t="s">
        <v>895</v>
      </c>
      <c r="F310" s="237" t="s">
        <v>896</v>
      </c>
      <c r="G310" s="238" t="s">
        <v>217</v>
      </c>
      <c r="H310" s="239">
        <v>96</v>
      </c>
      <c r="I310" s="240"/>
      <c r="J310" s="241">
        <f>ROUND(I310*H310,2)</f>
        <v>0</v>
      </c>
      <c r="K310" s="237" t="s">
        <v>21</v>
      </c>
      <c r="L310" s="242"/>
      <c r="M310" s="243" t="s">
        <v>21</v>
      </c>
      <c r="N310" s="244" t="s">
        <v>44</v>
      </c>
      <c r="O310" s="65"/>
      <c r="P310" s="198">
        <f>O310*H310</f>
        <v>0</v>
      </c>
      <c r="Q310" s="198">
        <v>2.0000000000000001E-4</v>
      </c>
      <c r="R310" s="198">
        <f>Q310*H310</f>
        <v>1.9200000000000002E-2</v>
      </c>
      <c r="S310" s="198">
        <v>0</v>
      </c>
      <c r="T310" s="199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0" t="s">
        <v>214</v>
      </c>
      <c r="AT310" s="200" t="s">
        <v>416</v>
      </c>
      <c r="AU310" s="200" t="s">
        <v>83</v>
      </c>
      <c r="AY310" s="18" t="s">
        <v>172</v>
      </c>
      <c r="BE310" s="201">
        <f>IF(N310="základní",J310,0)</f>
        <v>0</v>
      </c>
      <c r="BF310" s="201">
        <f>IF(N310="snížená",J310,0)</f>
        <v>0</v>
      </c>
      <c r="BG310" s="201">
        <f>IF(N310="zákl. přenesená",J310,0)</f>
        <v>0</v>
      </c>
      <c r="BH310" s="201">
        <f>IF(N310="sníž. přenesená",J310,0)</f>
        <v>0</v>
      </c>
      <c r="BI310" s="201">
        <f>IF(N310="nulová",J310,0)</f>
        <v>0</v>
      </c>
      <c r="BJ310" s="18" t="s">
        <v>81</v>
      </c>
      <c r="BK310" s="201">
        <f>ROUND(I310*H310,2)</f>
        <v>0</v>
      </c>
      <c r="BL310" s="18" t="s">
        <v>178</v>
      </c>
      <c r="BM310" s="200" t="s">
        <v>897</v>
      </c>
    </row>
    <row r="311" spans="1:65" s="15" customFormat="1">
      <c r="B311" s="225"/>
      <c r="C311" s="226"/>
      <c r="D311" s="204" t="s">
        <v>180</v>
      </c>
      <c r="E311" s="227" t="s">
        <v>21</v>
      </c>
      <c r="F311" s="228" t="s">
        <v>1155</v>
      </c>
      <c r="G311" s="226"/>
      <c r="H311" s="227" t="s">
        <v>21</v>
      </c>
      <c r="I311" s="229"/>
      <c r="J311" s="226"/>
      <c r="K311" s="226"/>
      <c r="L311" s="230"/>
      <c r="M311" s="231"/>
      <c r="N311" s="232"/>
      <c r="O311" s="232"/>
      <c r="P311" s="232"/>
      <c r="Q311" s="232"/>
      <c r="R311" s="232"/>
      <c r="S311" s="232"/>
      <c r="T311" s="233"/>
      <c r="AT311" s="234" t="s">
        <v>180</v>
      </c>
      <c r="AU311" s="234" t="s">
        <v>83</v>
      </c>
      <c r="AV311" s="15" t="s">
        <v>81</v>
      </c>
      <c r="AW311" s="15" t="s">
        <v>34</v>
      </c>
      <c r="AX311" s="15" t="s">
        <v>73</v>
      </c>
      <c r="AY311" s="234" t="s">
        <v>172</v>
      </c>
    </row>
    <row r="312" spans="1:65" s="13" customFormat="1">
      <c r="B312" s="202"/>
      <c r="C312" s="203"/>
      <c r="D312" s="204" t="s">
        <v>180</v>
      </c>
      <c r="E312" s="205" t="s">
        <v>21</v>
      </c>
      <c r="F312" s="206" t="s">
        <v>686</v>
      </c>
      <c r="G312" s="203"/>
      <c r="H312" s="207">
        <v>96</v>
      </c>
      <c r="I312" s="208"/>
      <c r="J312" s="203"/>
      <c r="K312" s="203"/>
      <c r="L312" s="209"/>
      <c r="M312" s="210"/>
      <c r="N312" s="211"/>
      <c r="O312" s="211"/>
      <c r="P312" s="211"/>
      <c r="Q312" s="211"/>
      <c r="R312" s="211"/>
      <c r="S312" s="211"/>
      <c r="T312" s="212"/>
      <c r="AT312" s="213" t="s">
        <v>180</v>
      </c>
      <c r="AU312" s="213" t="s">
        <v>83</v>
      </c>
      <c r="AV312" s="13" t="s">
        <v>83</v>
      </c>
      <c r="AW312" s="13" t="s">
        <v>34</v>
      </c>
      <c r="AX312" s="13" t="s">
        <v>73</v>
      </c>
      <c r="AY312" s="213" t="s">
        <v>172</v>
      </c>
    </row>
    <row r="313" spans="1:65" s="14" customFormat="1">
      <c r="B313" s="214"/>
      <c r="C313" s="215"/>
      <c r="D313" s="204" t="s">
        <v>180</v>
      </c>
      <c r="E313" s="216" t="s">
        <v>21</v>
      </c>
      <c r="F313" s="217" t="s">
        <v>182</v>
      </c>
      <c r="G313" s="215"/>
      <c r="H313" s="218">
        <v>96</v>
      </c>
      <c r="I313" s="219"/>
      <c r="J313" s="215"/>
      <c r="K313" s="215"/>
      <c r="L313" s="220"/>
      <c r="M313" s="221"/>
      <c r="N313" s="222"/>
      <c r="O313" s="222"/>
      <c r="P313" s="222"/>
      <c r="Q313" s="222"/>
      <c r="R313" s="222"/>
      <c r="S313" s="222"/>
      <c r="T313" s="223"/>
      <c r="AT313" s="224" t="s">
        <v>180</v>
      </c>
      <c r="AU313" s="224" t="s">
        <v>83</v>
      </c>
      <c r="AV313" s="14" t="s">
        <v>178</v>
      </c>
      <c r="AW313" s="14" t="s">
        <v>34</v>
      </c>
      <c r="AX313" s="14" t="s">
        <v>81</v>
      </c>
      <c r="AY313" s="224" t="s">
        <v>172</v>
      </c>
    </row>
    <row r="314" spans="1:65" s="2" customFormat="1" ht="16.5" customHeight="1">
      <c r="A314" s="35"/>
      <c r="B314" s="36"/>
      <c r="C314" s="189" t="s">
        <v>590</v>
      </c>
      <c r="D314" s="189" t="s">
        <v>174</v>
      </c>
      <c r="E314" s="190" t="s">
        <v>904</v>
      </c>
      <c r="F314" s="191" t="s">
        <v>905</v>
      </c>
      <c r="G314" s="192" t="s">
        <v>518</v>
      </c>
      <c r="H314" s="193">
        <v>1</v>
      </c>
      <c r="I314" s="194"/>
      <c r="J314" s="195">
        <f>ROUND(I314*H314,2)</f>
        <v>0</v>
      </c>
      <c r="K314" s="191" t="s">
        <v>21</v>
      </c>
      <c r="L314" s="40"/>
      <c r="M314" s="196" t="s">
        <v>21</v>
      </c>
      <c r="N314" s="197" t="s">
        <v>44</v>
      </c>
      <c r="O314" s="65"/>
      <c r="P314" s="198">
        <f>O314*H314</f>
        <v>0</v>
      </c>
      <c r="Q314" s="198">
        <v>0</v>
      </c>
      <c r="R314" s="198">
        <f>Q314*H314</f>
        <v>0</v>
      </c>
      <c r="S314" s="198">
        <v>0</v>
      </c>
      <c r="T314" s="19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0" t="s">
        <v>178</v>
      </c>
      <c r="AT314" s="200" t="s">
        <v>174</v>
      </c>
      <c r="AU314" s="200" t="s">
        <v>83</v>
      </c>
      <c r="AY314" s="18" t="s">
        <v>172</v>
      </c>
      <c r="BE314" s="201">
        <f>IF(N314="základní",J314,0)</f>
        <v>0</v>
      </c>
      <c r="BF314" s="201">
        <f>IF(N314="snížená",J314,0)</f>
        <v>0</v>
      </c>
      <c r="BG314" s="201">
        <f>IF(N314="zákl. přenesená",J314,0)</f>
        <v>0</v>
      </c>
      <c r="BH314" s="201">
        <f>IF(N314="sníž. přenesená",J314,0)</f>
        <v>0</v>
      </c>
      <c r="BI314" s="201">
        <f>IF(N314="nulová",J314,0)</f>
        <v>0</v>
      </c>
      <c r="BJ314" s="18" t="s">
        <v>81</v>
      </c>
      <c r="BK314" s="201">
        <f>ROUND(I314*H314,2)</f>
        <v>0</v>
      </c>
      <c r="BL314" s="18" t="s">
        <v>178</v>
      </c>
      <c r="BM314" s="200" t="s">
        <v>906</v>
      </c>
    </row>
    <row r="315" spans="1:65" s="15" customFormat="1">
      <c r="B315" s="225"/>
      <c r="C315" s="226"/>
      <c r="D315" s="204" t="s">
        <v>180</v>
      </c>
      <c r="E315" s="227" t="s">
        <v>21</v>
      </c>
      <c r="F315" s="228" t="s">
        <v>907</v>
      </c>
      <c r="G315" s="226"/>
      <c r="H315" s="227" t="s">
        <v>21</v>
      </c>
      <c r="I315" s="229"/>
      <c r="J315" s="226"/>
      <c r="K315" s="226"/>
      <c r="L315" s="230"/>
      <c r="M315" s="231"/>
      <c r="N315" s="232"/>
      <c r="O315" s="232"/>
      <c r="P315" s="232"/>
      <c r="Q315" s="232"/>
      <c r="R315" s="232"/>
      <c r="S315" s="232"/>
      <c r="T315" s="233"/>
      <c r="AT315" s="234" t="s">
        <v>180</v>
      </c>
      <c r="AU315" s="234" t="s">
        <v>83</v>
      </c>
      <c r="AV315" s="15" t="s">
        <v>81</v>
      </c>
      <c r="AW315" s="15" t="s">
        <v>34</v>
      </c>
      <c r="AX315" s="15" t="s">
        <v>73</v>
      </c>
      <c r="AY315" s="234" t="s">
        <v>172</v>
      </c>
    </row>
    <row r="316" spans="1:65" s="13" customFormat="1">
      <c r="B316" s="202"/>
      <c r="C316" s="203"/>
      <c r="D316" s="204" t="s">
        <v>180</v>
      </c>
      <c r="E316" s="205" t="s">
        <v>21</v>
      </c>
      <c r="F316" s="206" t="s">
        <v>81</v>
      </c>
      <c r="G316" s="203"/>
      <c r="H316" s="207">
        <v>1</v>
      </c>
      <c r="I316" s="208"/>
      <c r="J316" s="203"/>
      <c r="K316" s="203"/>
      <c r="L316" s="209"/>
      <c r="M316" s="210"/>
      <c r="N316" s="211"/>
      <c r="O316" s="211"/>
      <c r="P316" s="211"/>
      <c r="Q316" s="211"/>
      <c r="R316" s="211"/>
      <c r="S316" s="211"/>
      <c r="T316" s="212"/>
      <c r="AT316" s="213" t="s">
        <v>180</v>
      </c>
      <c r="AU316" s="213" t="s">
        <v>83</v>
      </c>
      <c r="AV316" s="13" t="s">
        <v>83</v>
      </c>
      <c r="AW316" s="13" t="s">
        <v>34</v>
      </c>
      <c r="AX316" s="13" t="s">
        <v>73</v>
      </c>
      <c r="AY316" s="213" t="s">
        <v>172</v>
      </c>
    </row>
    <row r="317" spans="1:65" s="14" customFormat="1">
      <c r="B317" s="214"/>
      <c r="C317" s="215"/>
      <c r="D317" s="204" t="s">
        <v>180</v>
      </c>
      <c r="E317" s="216" t="s">
        <v>21</v>
      </c>
      <c r="F317" s="217" t="s">
        <v>182</v>
      </c>
      <c r="G317" s="215"/>
      <c r="H317" s="218">
        <v>1</v>
      </c>
      <c r="I317" s="219"/>
      <c r="J317" s="215"/>
      <c r="K317" s="215"/>
      <c r="L317" s="220"/>
      <c r="M317" s="221"/>
      <c r="N317" s="222"/>
      <c r="O317" s="222"/>
      <c r="P317" s="222"/>
      <c r="Q317" s="222"/>
      <c r="R317" s="222"/>
      <c r="S317" s="222"/>
      <c r="T317" s="223"/>
      <c r="AT317" s="224" t="s">
        <v>180</v>
      </c>
      <c r="AU317" s="224" t="s">
        <v>83</v>
      </c>
      <c r="AV317" s="14" t="s">
        <v>178</v>
      </c>
      <c r="AW317" s="14" t="s">
        <v>34</v>
      </c>
      <c r="AX317" s="14" t="s">
        <v>81</v>
      </c>
      <c r="AY317" s="224" t="s">
        <v>172</v>
      </c>
    </row>
    <row r="318" spans="1:65" s="12" customFormat="1" ht="22.9" customHeight="1">
      <c r="B318" s="173"/>
      <c r="C318" s="174"/>
      <c r="D318" s="175" t="s">
        <v>72</v>
      </c>
      <c r="E318" s="187" t="s">
        <v>922</v>
      </c>
      <c r="F318" s="187" t="s">
        <v>923</v>
      </c>
      <c r="G318" s="174"/>
      <c r="H318" s="174"/>
      <c r="I318" s="177"/>
      <c r="J318" s="188">
        <f>BK318</f>
        <v>0</v>
      </c>
      <c r="K318" s="174"/>
      <c r="L318" s="179"/>
      <c r="M318" s="180"/>
      <c r="N318" s="181"/>
      <c r="O318" s="181"/>
      <c r="P318" s="182">
        <f>P319</f>
        <v>0</v>
      </c>
      <c r="Q318" s="181"/>
      <c r="R318" s="182">
        <f>R319</f>
        <v>0</v>
      </c>
      <c r="S318" s="181"/>
      <c r="T318" s="183">
        <f>T319</f>
        <v>0</v>
      </c>
      <c r="AR318" s="184" t="s">
        <v>81</v>
      </c>
      <c r="AT318" s="185" t="s">
        <v>72</v>
      </c>
      <c r="AU318" s="185" t="s">
        <v>81</v>
      </c>
      <c r="AY318" s="184" t="s">
        <v>172</v>
      </c>
      <c r="BK318" s="186">
        <f>BK319</f>
        <v>0</v>
      </c>
    </row>
    <row r="319" spans="1:65" s="2" customFormat="1" ht="24" customHeight="1">
      <c r="A319" s="35"/>
      <c r="B319" s="36"/>
      <c r="C319" s="189" t="s">
        <v>594</v>
      </c>
      <c r="D319" s="189" t="s">
        <v>174</v>
      </c>
      <c r="E319" s="190" t="s">
        <v>925</v>
      </c>
      <c r="F319" s="191" t="s">
        <v>926</v>
      </c>
      <c r="G319" s="192" t="s">
        <v>419</v>
      </c>
      <c r="H319" s="193">
        <v>3.0350000000000001</v>
      </c>
      <c r="I319" s="194"/>
      <c r="J319" s="195">
        <f>ROUND(I319*H319,2)</f>
        <v>0</v>
      </c>
      <c r="K319" s="191" t="s">
        <v>177</v>
      </c>
      <c r="L319" s="40"/>
      <c r="M319" s="248" t="s">
        <v>21</v>
      </c>
      <c r="N319" s="249" t="s">
        <v>44</v>
      </c>
      <c r="O319" s="250"/>
      <c r="P319" s="251">
        <f>O319*H319</f>
        <v>0</v>
      </c>
      <c r="Q319" s="251">
        <v>0</v>
      </c>
      <c r="R319" s="251">
        <f>Q319*H319</f>
        <v>0</v>
      </c>
      <c r="S319" s="251">
        <v>0</v>
      </c>
      <c r="T319" s="252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0" t="s">
        <v>178</v>
      </c>
      <c r="AT319" s="200" t="s">
        <v>174</v>
      </c>
      <c r="AU319" s="200" t="s">
        <v>83</v>
      </c>
      <c r="AY319" s="18" t="s">
        <v>172</v>
      </c>
      <c r="BE319" s="201">
        <f>IF(N319="základní",J319,0)</f>
        <v>0</v>
      </c>
      <c r="BF319" s="201">
        <f>IF(N319="snížená",J319,0)</f>
        <v>0</v>
      </c>
      <c r="BG319" s="201">
        <f>IF(N319="zákl. přenesená",J319,0)</f>
        <v>0</v>
      </c>
      <c r="BH319" s="201">
        <f>IF(N319="sníž. přenesená",J319,0)</f>
        <v>0</v>
      </c>
      <c r="BI319" s="201">
        <f>IF(N319="nulová",J319,0)</f>
        <v>0</v>
      </c>
      <c r="BJ319" s="18" t="s">
        <v>81</v>
      </c>
      <c r="BK319" s="201">
        <f>ROUND(I319*H319,2)</f>
        <v>0</v>
      </c>
      <c r="BL319" s="18" t="s">
        <v>178</v>
      </c>
      <c r="BM319" s="200" t="s">
        <v>927</v>
      </c>
    </row>
    <row r="320" spans="1:65" s="2" customFormat="1" ht="6.95" customHeight="1">
      <c r="A320" s="35"/>
      <c r="B320" s="48"/>
      <c r="C320" s="49"/>
      <c r="D320" s="49"/>
      <c r="E320" s="49"/>
      <c r="F320" s="49"/>
      <c r="G320" s="49"/>
      <c r="H320" s="49"/>
      <c r="I320" s="138"/>
      <c r="J320" s="49"/>
      <c r="K320" s="49"/>
      <c r="L320" s="40"/>
      <c r="M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</row>
  </sheetData>
  <sheetProtection algorithmName="SHA-512" hashValue="j2RSZq9ml5A7zDhLpLfEHA7Its9A/2F0SFLmG+b5uaVHASNBZZTaBrY0F8Od7gu38KIV8sTReuzqwsDi+Y8qeQ==" saltValue="fX9z8tUC6bWdUpErHSCqVBfYhKRblE1oYhKfvn9MIOLF3S5sI37kSuEKNjEozJdPnUedqC7gQ+wis0DSY8hUfg==" spinCount="100000" sheet="1" objects="1" scenarios="1" formatColumns="0" formatRows="0" autoFilter="0"/>
  <autoFilter ref="C83:K319" xr:uid="{00000000-0009-0000-0000-000006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324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2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101</v>
      </c>
      <c r="AZ2" s="103" t="s">
        <v>117</v>
      </c>
      <c r="BA2" s="103" t="s">
        <v>117</v>
      </c>
      <c r="BB2" s="103" t="s">
        <v>115</v>
      </c>
      <c r="BC2" s="103" t="s">
        <v>1164</v>
      </c>
      <c r="BD2" s="103" t="s">
        <v>83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1"/>
      <c r="AT3" s="18" t="s">
        <v>83</v>
      </c>
      <c r="AZ3" s="103" t="s">
        <v>120</v>
      </c>
      <c r="BA3" s="103" t="s">
        <v>120</v>
      </c>
      <c r="BB3" s="103" t="s">
        <v>115</v>
      </c>
      <c r="BC3" s="103" t="s">
        <v>1165</v>
      </c>
      <c r="BD3" s="103" t="s">
        <v>83</v>
      </c>
    </row>
    <row r="4" spans="1:56" s="1" customFormat="1" ht="24.95" customHeight="1">
      <c r="B4" s="21"/>
      <c r="D4" s="107" t="s">
        <v>119</v>
      </c>
      <c r="I4" s="102"/>
      <c r="L4" s="21"/>
      <c r="M4" s="108" t="s">
        <v>10</v>
      </c>
      <c r="AT4" s="18" t="s">
        <v>4</v>
      </c>
      <c r="AZ4" s="103" t="s">
        <v>124</v>
      </c>
      <c r="BA4" s="103" t="s">
        <v>124</v>
      </c>
      <c r="BB4" s="103" t="s">
        <v>125</v>
      </c>
      <c r="BC4" s="103" t="s">
        <v>1166</v>
      </c>
      <c r="BD4" s="103" t="s">
        <v>83</v>
      </c>
    </row>
    <row r="5" spans="1:56" s="1" customFormat="1" ht="6.95" customHeight="1">
      <c r="B5" s="21"/>
      <c r="I5" s="102"/>
      <c r="L5" s="21"/>
      <c r="AZ5" s="103" t="s">
        <v>131</v>
      </c>
      <c r="BA5" s="103" t="s">
        <v>131</v>
      </c>
      <c r="BB5" s="103" t="s">
        <v>115</v>
      </c>
      <c r="BC5" s="103" t="s">
        <v>1167</v>
      </c>
      <c r="BD5" s="103" t="s">
        <v>83</v>
      </c>
    </row>
    <row r="6" spans="1:56" s="1" customFormat="1" ht="12" customHeight="1">
      <c r="B6" s="21"/>
      <c r="D6" s="109" t="s">
        <v>16</v>
      </c>
      <c r="I6" s="102"/>
      <c r="L6" s="21"/>
      <c r="AZ6" s="103" t="s">
        <v>134</v>
      </c>
      <c r="BA6" s="103" t="s">
        <v>135</v>
      </c>
      <c r="BB6" s="103" t="s">
        <v>115</v>
      </c>
      <c r="BC6" s="103" t="s">
        <v>1168</v>
      </c>
      <c r="BD6" s="103" t="s">
        <v>83</v>
      </c>
    </row>
    <row r="7" spans="1:56" s="1" customFormat="1" ht="16.5" customHeight="1">
      <c r="B7" s="21"/>
      <c r="E7" s="377" t="str">
        <f>'Rekapitulace stavby'!K6</f>
        <v>Zásobování obce Oleško pitnou vodou</v>
      </c>
      <c r="F7" s="378"/>
      <c r="G7" s="378"/>
      <c r="H7" s="378"/>
      <c r="I7" s="102"/>
      <c r="L7" s="21"/>
      <c r="AZ7" s="103" t="s">
        <v>137</v>
      </c>
      <c r="BA7" s="103" t="s">
        <v>137</v>
      </c>
      <c r="BB7" s="103" t="s">
        <v>115</v>
      </c>
      <c r="BC7" s="103" t="s">
        <v>1169</v>
      </c>
      <c r="BD7" s="103" t="s">
        <v>83</v>
      </c>
    </row>
    <row r="8" spans="1:56" s="2" customFormat="1" ht="12" customHeight="1">
      <c r="A8" s="35"/>
      <c r="B8" s="40"/>
      <c r="C8" s="35"/>
      <c r="D8" s="109" t="s">
        <v>130</v>
      </c>
      <c r="E8" s="35"/>
      <c r="F8" s="35"/>
      <c r="G8" s="35"/>
      <c r="H8" s="35"/>
      <c r="I8" s="110"/>
      <c r="J8" s="35"/>
      <c r="K8" s="35"/>
      <c r="L8" s="11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3" t="s">
        <v>139</v>
      </c>
      <c r="BA8" s="103" t="s">
        <v>140</v>
      </c>
      <c r="BB8" s="103" t="s">
        <v>115</v>
      </c>
      <c r="BC8" s="103" t="s">
        <v>1170</v>
      </c>
      <c r="BD8" s="103" t="s">
        <v>83</v>
      </c>
    </row>
    <row r="9" spans="1:56" s="2" customFormat="1" ht="16.5" customHeight="1">
      <c r="A9" s="35"/>
      <c r="B9" s="40"/>
      <c r="C9" s="35"/>
      <c r="D9" s="35"/>
      <c r="E9" s="379" t="s">
        <v>1171</v>
      </c>
      <c r="F9" s="380"/>
      <c r="G9" s="380"/>
      <c r="H9" s="380"/>
      <c r="I9" s="110"/>
      <c r="J9" s="35"/>
      <c r="K9" s="35"/>
      <c r="L9" s="11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110"/>
      <c r="J10" s="35"/>
      <c r="K10" s="35"/>
      <c r="L10" s="11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09" t="s">
        <v>18</v>
      </c>
      <c r="E11" s="35"/>
      <c r="F11" s="112" t="s">
        <v>19</v>
      </c>
      <c r="G11" s="35"/>
      <c r="H11" s="35"/>
      <c r="I11" s="113" t="s">
        <v>20</v>
      </c>
      <c r="J11" s="112" t="s">
        <v>21</v>
      </c>
      <c r="K11" s="35"/>
      <c r="L11" s="11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09" t="s">
        <v>22</v>
      </c>
      <c r="E12" s="35"/>
      <c r="F12" s="112" t="s">
        <v>23</v>
      </c>
      <c r="G12" s="35"/>
      <c r="H12" s="35"/>
      <c r="I12" s="113" t="s">
        <v>24</v>
      </c>
      <c r="J12" s="114" t="str">
        <f>'Rekapitulace stavby'!AN8</f>
        <v>16. 10. 2019</v>
      </c>
      <c r="K12" s="35"/>
      <c r="L12" s="11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10"/>
      <c r="J13" s="35"/>
      <c r="K13" s="35"/>
      <c r="L13" s="11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09" t="s">
        <v>26</v>
      </c>
      <c r="E14" s="35"/>
      <c r="F14" s="35"/>
      <c r="G14" s="35"/>
      <c r="H14" s="35"/>
      <c r="I14" s="113" t="s">
        <v>27</v>
      </c>
      <c r="J14" s="112" t="s">
        <v>21</v>
      </c>
      <c r="K14" s="35"/>
      <c r="L14" s="11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2" t="s">
        <v>28</v>
      </c>
      <c r="F15" s="35"/>
      <c r="G15" s="35"/>
      <c r="H15" s="35"/>
      <c r="I15" s="113" t="s">
        <v>29</v>
      </c>
      <c r="J15" s="112" t="s">
        <v>21</v>
      </c>
      <c r="K15" s="35"/>
      <c r="L15" s="11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10"/>
      <c r="J16" s="35"/>
      <c r="K16" s="35"/>
      <c r="L16" s="11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9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11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81" t="str">
        <f>'Rekapitulace stavby'!E14</f>
        <v>Vyplň údaj</v>
      </c>
      <c r="F18" s="382"/>
      <c r="G18" s="382"/>
      <c r="H18" s="382"/>
      <c r="I18" s="113" t="s">
        <v>29</v>
      </c>
      <c r="J18" s="31" t="str">
        <f>'Rekapitulace stavby'!AN14</f>
        <v>Vyplň údaj</v>
      </c>
      <c r="K18" s="35"/>
      <c r="L18" s="11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10"/>
      <c r="J19" s="35"/>
      <c r="K19" s="35"/>
      <c r="L19" s="11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9" t="s">
        <v>32</v>
      </c>
      <c r="E20" s="35"/>
      <c r="F20" s="35"/>
      <c r="G20" s="35"/>
      <c r="H20" s="35"/>
      <c r="I20" s="113" t="s">
        <v>27</v>
      </c>
      <c r="J20" s="112" t="s">
        <v>21</v>
      </c>
      <c r="K20" s="35"/>
      <c r="L20" s="11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2" t="s">
        <v>33</v>
      </c>
      <c r="F21" s="35"/>
      <c r="G21" s="35"/>
      <c r="H21" s="35"/>
      <c r="I21" s="113" t="s">
        <v>29</v>
      </c>
      <c r="J21" s="112" t="s">
        <v>21</v>
      </c>
      <c r="K21" s="35"/>
      <c r="L21" s="11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10"/>
      <c r="J22" s="35"/>
      <c r="K22" s="35"/>
      <c r="L22" s="11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9" t="s">
        <v>35</v>
      </c>
      <c r="E23" s="35"/>
      <c r="F23" s="35"/>
      <c r="G23" s="35"/>
      <c r="H23" s="35"/>
      <c r="I23" s="113" t="s">
        <v>27</v>
      </c>
      <c r="J23" s="112" t="str">
        <f>IF('Rekapitulace stavby'!AN19="","",'Rekapitulace stavby'!AN19)</f>
        <v/>
      </c>
      <c r="K23" s="35"/>
      <c r="L23" s="11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2" t="str">
        <f>IF('Rekapitulace stavby'!E20="","",'Rekapitulace stavby'!E20)</f>
        <v xml:space="preserve"> </v>
      </c>
      <c r="F24" s="35"/>
      <c r="G24" s="35"/>
      <c r="H24" s="35"/>
      <c r="I24" s="113" t="s">
        <v>29</v>
      </c>
      <c r="J24" s="112" t="str">
        <f>IF('Rekapitulace stavby'!AN20="","",'Rekapitulace stavby'!AN20)</f>
        <v/>
      </c>
      <c r="K24" s="35"/>
      <c r="L24" s="11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10"/>
      <c r="J25" s="35"/>
      <c r="K25" s="35"/>
      <c r="L25" s="111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9" t="s">
        <v>37</v>
      </c>
      <c r="E26" s="35"/>
      <c r="F26" s="35"/>
      <c r="G26" s="35"/>
      <c r="H26" s="35"/>
      <c r="I26" s="110"/>
      <c r="J26" s="35"/>
      <c r="K26" s="35"/>
      <c r="L26" s="11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63.75" customHeight="1">
      <c r="A27" s="115"/>
      <c r="B27" s="116"/>
      <c r="C27" s="115"/>
      <c r="D27" s="115"/>
      <c r="E27" s="383" t="s">
        <v>142</v>
      </c>
      <c r="F27" s="383"/>
      <c r="G27" s="383"/>
      <c r="H27" s="383"/>
      <c r="I27" s="117"/>
      <c r="J27" s="115"/>
      <c r="K27" s="115"/>
      <c r="L27" s="118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10"/>
      <c r="J28" s="35"/>
      <c r="K28" s="35"/>
      <c r="L28" s="11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20"/>
      <c r="J29" s="119"/>
      <c r="K29" s="119"/>
      <c r="L29" s="111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39</v>
      </c>
      <c r="E30" s="35"/>
      <c r="F30" s="35"/>
      <c r="G30" s="35"/>
      <c r="H30" s="35"/>
      <c r="I30" s="110"/>
      <c r="J30" s="122">
        <f>ROUND(J84, 2)</f>
        <v>0</v>
      </c>
      <c r="K30" s="35"/>
      <c r="L30" s="111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20"/>
      <c r="J31" s="119"/>
      <c r="K31" s="119"/>
      <c r="L31" s="11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41</v>
      </c>
      <c r="G32" s="35"/>
      <c r="H32" s="35"/>
      <c r="I32" s="124" t="s">
        <v>40</v>
      </c>
      <c r="J32" s="123" t="s">
        <v>42</v>
      </c>
      <c r="K32" s="35"/>
      <c r="L32" s="11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5" t="s">
        <v>43</v>
      </c>
      <c r="E33" s="109" t="s">
        <v>44</v>
      </c>
      <c r="F33" s="126">
        <f>ROUND((SUM(BE84:BE323)),  2)</f>
        <v>0</v>
      </c>
      <c r="G33" s="35"/>
      <c r="H33" s="35"/>
      <c r="I33" s="127">
        <v>0.21</v>
      </c>
      <c r="J33" s="126">
        <f>ROUND(((SUM(BE84:BE323))*I33),  2)</f>
        <v>0</v>
      </c>
      <c r="K33" s="35"/>
      <c r="L33" s="111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9" t="s">
        <v>45</v>
      </c>
      <c r="F34" s="126">
        <f>ROUND((SUM(BF84:BF323)),  2)</f>
        <v>0</v>
      </c>
      <c r="G34" s="35"/>
      <c r="H34" s="35"/>
      <c r="I34" s="127">
        <v>0.15</v>
      </c>
      <c r="J34" s="126">
        <f>ROUND(((SUM(BF84:BF323))*I34),  2)</f>
        <v>0</v>
      </c>
      <c r="K34" s="35"/>
      <c r="L34" s="11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9" t="s">
        <v>46</v>
      </c>
      <c r="F35" s="126">
        <f>ROUND((SUM(BG84:BG323)),  2)</f>
        <v>0</v>
      </c>
      <c r="G35" s="35"/>
      <c r="H35" s="35"/>
      <c r="I35" s="127">
        <v>0.21</v>
      </c>
      <c r="J35" s="126">
        <f>0</f>
        <v>0</v>
      </c>
      <c r="K35" s="35"/>
      <c r="L35" s="11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9" t="s">
        <v>47</v>
      </c>
      <c r="F36" s="126">
        <f>ROUND((SUM(BH84:BH323)),  2)</f>
        <v>0</v>
      </c>
      <c r="G36" s="35"/>
      <c r="H36" s="35"/>
      <c r="I36" s="127">
        <v>0.15</v>
      </c>
      <c r="J36" s="126">
        <f>0</f>
        <v>0</v>
      </c>
      <c r="K36" s="35"/>
      <c r="L36" s="11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48</v>
      </c>
      <c r="F37" s="126">
        <f>ROUND((SUM(BI84:BI323)),  2)</f>
        <v>0</v>
      </c>
      <c r="G37" s="35"/>
      <c r="H37" s="35"/>
      <c r="I37" s="127">
        <v>0</v>
      </c>
      <c r="J37" s="126">
        <f>0</f>
        <v>0</v>
      </c>
      <c r="K37" s="35"/>
      <c r="L37" s="11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10"/>
      <c r="J38" s="35"/>
      <c r="K38" s="35"/>
      <c r="L38" s="11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8"/>
      <c r="D39" s="129" t="s">
        <v>49</v>
      </c>
      <c r="E39" s="130"/>
      <c r="F39" s="130"/>
      <c r="G39" s="131" t="s">
        <v>50</v>
      </c>
      <c r="H39" s="132" t="s">
        <v>51</v>
      </c>
      <c r="I39" s="133"/>
      <c r="J39" s="134">
        <f>SUM(J30:J37)</f>
        <v>0</v>
      </c>
      <c r="K39" s="135"/>
      <c r="L39" s="111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6"/>
      <c r="C40" s="137"/>
      <c r="D40" s="137"/>
      <c r="E40" s="137"/>
      <c r="F40" s="137"/>
      <c r="G40" s="137"/>
      <c r="H40" s="137"/>
      <c r="I40" s="138"/>
      <c r="J40" s="137"/>
      <c r="K40" s="137"/>
      <c r="L40" s="111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9"/>
      <c r="C44" s="140"/>
      <c r="D44" s="140"/>
      <c r="E44" s="140"/>
      <c r="F44" s="140"/>
      <c r="G44" s="140"/>
      <c r="H44" s="140"/>
      <c r="I44" s="141"/>
      <c r="J44" s="140"/>
      <c r="K44" s="140"/>
      <c r="L44" s="111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143</v>
      </c>
      <c r="D45" s="37"/>
      <c r="E45" s="37"/>
      <c r="F45" s="37"/>
      <c r="G45" s="37"/>
      <c r="H45" s="37"/>
      <c r="I45" s="110"/>
      <c r="J45" s="37"/>
      <c r="K45" s="37"/>
      <c r="L45" s="111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110"/>
      <c r="J46" s="37"/>
      <c r="K46" s="37"/>
      <c r="L46" s="111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110"/>
      <c r="J47" s="37"/>
      <c r="K47" s="37"/>
      <c r="L47" s="111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75" t="str">
        <f>E7</f>
        <v>Zásobování obce Oleško pitnou vodou</v>
      </c>
      <c r="F48" s="376"/>
      <c r="G48" s="376"/>
      <c r="H48" s="376"/>
      <c r="I48" s="110"/>
      <c r="J48" s="37"/>
      <c r="K48" s="37"/>
      <c r="L48" s="11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130</v>
      </c>
      <c r="D49" s="37"/>
      <c r="E49" s="37"/>
      <c r="F49" s="37"/>
      <c r="G49" s="37"/>
      <c r="H49" s="37"/>
      <c r="I49" s="110"/>
      <c r="J49" s="37"/>
      <c r="K49" s="37"/>
      <c r="L49" s="111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53" t="str">
        <f>E9</f>
        <v>07 - IO 01 Vodovodní řad V7</v>
      </c>
      <c r="F50" s="374"/>
      <c r="G50" s="374"/>
      <c r="H50" s="374"/>
      <c r="I50" s="110"/>
      <c r="J50" s="37"/>
      <c r="K50" s="37"/>
      <c r="L50" s="111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110"/>
      <c r="J51" s="37"/>
      <c r="K51" s="37"/>
      <c r="L51" s="111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Oleško</v>
      </c>
      <c r="G52" s="37"/>
      <c r="H52" s="37"/>
      <c r="I52" s="113" t="s">
        <v>24</v>
      </c>
      <c r="J52" s="60" t="str">
        <f>IF(J12="","",J12)</f>
        <v>16. 10. 2019</v>
      </c>
      <c r="K52" s="37"/>
      <c r="L52" s="111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110"/>
      <c r="J53" s="37"/>
      <c r="K53" s="37"/>
      <c r="L53" s="111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7.95" customHeight="1">
      <c r="A54" s="35"/>
      <c r="B54" s="36"/>
      <c r="C54" s="30" t="s">
        <v>26</v>
      </c>
      <c r="D54" s="37"/>
      <c r="E54" s="37"/>
      <c r="F54" s="28" t="str">
        <f>E15</f>
        <v>Obec Oleško</v>
      </c>
      <c r="G54" s="37"/>
      <c r="H54" s="37"/>
      <c r="I54" s="113" t="s">
        <v>32</v>
      </c>
      <c r="J54" s="33" t="str">
        <f>E21</f>
        <v>SVIS UL, spol. s.r.o.</v>
      </c>
      <c r="K54" s="37"/>
      <c r="L54" s="11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113" t="s">
        <v>35</v>
      </c>
      <c r="J55" s="33" t="str">
        <f>E24</f>
        <v xml:space="preserve"> </v>
      </c>
      <c r="K55" s="37"/>
      <c r="L55" s="111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110"/>
      <c r="J56" s="37"/>
      <c r="K56" s="37"/>
      <c r="L56" s="111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42" t="s">
        <v>144</v>
      </c>
      <c r="D57" s="143"/>
      <c r="E57" s="143"/>
      <c r="F57" s="143"/>
      <c r="G57" s="143"/>
      <c r="H57" s="143"/>
      <c r="I57" s="144"/>
      <c r="J57" s="145" t="s">
        <v>145</v>
      </c>
      <c r="K57" s="143"/>
      <c r="L57" s="111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110"/>
      <c r="J58" s="37"/>
      <c r="K58" s="37"/>
      <c r="L58" s="111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6" t="s">
        <v>71</v>
      </c>
      <c r="D59" s="37"/>
      <c r="E59" s="37"/>
      <c r="F59" s="37"/>
      <c r="G59" s="37"/>
      <c r="H59" s="37"/>
      <c r="I59" s="110"/>
      <c r="J59" s="78">
        <f>J84</f>
        <v>0</v>
      </c>
      <c r="K59" s="37"/>
      <c r="L59" s="111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146</v>
      </c>
    </row>
    <row r="60" spans="1:47" s="9" customFormat="1" ht="24.95" customHeight="1">
      <c r="B60" s="147"/>
      <c r="C60" s="148"/>
      <c r="D60" s="149" t="s">
        <v>147</v>
      </c>
      <c r="E60" s="150"/>
      <c r="F60" s="150"/>
      <c r="G60" s="150"/>
      <c r="H60" s="150"/>
      <c r="I60" s="151"/>
      <c r="J60" s="152">
        <f>J85</f>
        <v>0</v>
      </c>
      <c r="K60" s="148"/>
      <c r="L60" s="153"/>
    </row>
    <row r="61" spans="1:47" s="10" customFormat="1" ht="19.899999999999999" customHeight="1">
      <c r="B61" s="154"/>
      <c r="C61" s="155"/>
      <c r="D61" s="156" t="s">
        <v>148</v>
      </c>
      <c r="E61" s="157"/>
      <c r="F61" s="157"/>
      <c r="G61" s="157"/>
      <c r="H61" s="157"/>
      <c r="I61" s="158"/>
      <c r="J61" s="159">
        <f>J86</f>
        <v>0</v>
      </c>
      <c r="K61" s="155"/>
      <c r="L61" s="160"/>
    </row>
    <row r="62" spans="1:47" s="10" customFormat="1" ht="19.899999999999999" customHeight="1">
      <c r="B62" s="154"/>
      <c r="C62" s="155"/>
      <c r="D62" s="156" t="s">
        <v>151</v>
      </c>
      <c r="E62" s="157"/>
      <c r="F62" s="157"/>
      <c r="G62" s="157"/>
      <c r="H62" s="157"/>
      <c r="I62" s="158"/>
      <c r="J62" s="159">
        <f>J195</f>
        <v>0</v>
      </c>
      <c r="K62" s="155"/>
      <c r="L62" s="160"/>
    </row>
    <row r="63" spans="1:47" s="10" customFormat="1" ht="19.899999999999999" customHeight="1">
      <c r="B63" s="154"/>
      <c r="C63" s="155"/>
      <c r="D63" s="156" t="s">
        <v>152</v>
      </c>
      <c r="E63" s="157"/>
      <c r="F63" s="157"/>
      <c r="G63" s="157"/>
      <c r="H63" s="157"/>
      <c r="I63" s="158"/>
      <c r="J63" s="159">
        <f>J209</f>
        <v>0</v>
      </c>
      <c r="K63" s="155"/>
      <c r="L63" s="160"/>
    </row>
    <row r="64" spans="1:47" s="10" customFormat="1" ht="19.899999999999999" customHeight="1">
      <c r="B64" s="154"/>
      <c r="C64" s="155"/>
      <c r="D64" s="156" t="s">
        <v>154</v>
      </c>
      <c r="E64" s="157"/>
      <c r="F64" s="157"/>
      <c r="G64" s="157"/>
      <c r="H64" s="157"/>
      <c r="I64" s="158"/>
      <c r="J64" s="159">
        <f>J322</f>
        <v>0</v>
      </c>
      <c r="K64" s="155"/>
      <c r="L64" s="160"/>
    </row>
    <row r="65" spans="1:31" s="2" customFormat="1" ht="21.75" customHeight="1">
      <c r="A65" s="35"/>
      <c r="B65" s="36"/>
      <c r="C65" s="37"/>
      <c r="D65" s="37"/>
      <c r="E65" s="37"/>
      <c r="F65" s="37"/>
      <c r="G65" s="37"/>
      <c r="H65" s="37"/>
      <c r="I65" s="110"/>
      <c r="J65" s="37"/>
      <c r="K65" s="37"/>
      <c r="L65" s="111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8"/>
      <c r="C66" s="49"/>
      <c r="D66" s="49"/>
      <c r="E66" s="49"/>
      <c r="F66" s="49"/>
      <c r="G66" s="49"/>
      <c r="H66" s="49"/>
      <c r="I66" s="138"/>
      <c r="J66" s="49"/>
      <c r="K66" s="49"/>
      <c r="L66" s="111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50"/>
      <c r="C70" s="51"/>
      <c r="D70" s="51"/>
      <c r="E70" s="51"/>
      <c r="F70" s="51"/>
      <c r="G70" s="51"/>
      <c r="H70" s="51"/>
      <c r="I70" s="141"/>
      <c r="J70" s="51"/>
      <c r="K70" s="51"/>
      <c r="L70" s="111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157</v>
      </c>
      <c r="D71" s="37"/>
      <c r="E71" s="37"/>
      <c r="F71" s="37"/>
      <c r="G71" s="37"/>
      <c r="H71" s="37"/>
      <c r="I71" s="110"/>
      <c r="J71" s="37"/>
      <c r="K71" s="37"/>
      <c r="L71" s="111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110"/>
      <c r="J72" s="37"/>
      <c r="K72" s="37"/>
      <c r="L72" s="111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16</v>
      </c>
      <c r="D73" s="37"/>
      <c r="E73" s="37"/>
      <c r="F73" s="37"/>
      <c r="G73" s="37"/>
      <c r="H73" s="37"/>
      <c r="I73" s="110"/>
      <c r="J73" s="37"/>
      <c r="K73" s="37"/>
      <c r="L73" s="111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>
      <c r="A74" s="35"/>
      <c r="B74" s="36"/>
      <c r="C74" s="37"/>
      <c r="D74" s="37"/>
      <c r="E74" s="375" t="str">
        <f>E7</f>
        <v>Zásobování obce Oleško pitnou vodou</v>
      </c>
      <c r="F74" s="376"/>
      <c r="G74" s="376"/>
      <c r="H74" s="376"/>
      <c r="I74" s="110"/>
      <c r="J74" s="37"/>
      <c r="K74" s="37"/>
      <c r="L74" s="111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130</v>
      </c>
      <c r="D75" s="37"/>
      <c r="E75" s="37"/>
      <c r="F75" s="37"/>
      <c r="G75" s="37"/>
      <c r="H75" s="37"/>
      <c r="I75" s="110"/>
      <c r="J75" s="37"/>
      <c r="K75" s="37"/>
      <c r="L75" s="111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53" t="str">
        <f>E9</f>
        <v>07 - IO 01 Vodovodní řad V7</v>
      </c>
      <c r="F76" s="374"/>
      <c r="G76" s="374"/>
      <c r="H76" s="374"/>
      <c r="I76" s="110"/>
      <c r="J76" s="37"/>
      <c r="K76" s="37"/>
      <c r="L76" s="11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110"/>
      <c r="J77" s="37"/>
      <c r="K77" s="37"/>
      <c r="L77" s="11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22</v>
      </c>
      <c r="D78" s="37"/>
      <c r="E78" s="37"/>
      <c r="F78" s="28" t="str">
        <f>F12</f>
        <v>Oleško</v>
      </c>
      <c r="G78" s="37"/>
      <c r="H78" s="37"/>
      <c r="I78" s="113" t="s">
        <v>24</v>
      </c>
      <c r="J78" s="60" t="str">
        <f>IF(J12="","",J12)</f>
        <v>16. 10. 2019</v>
      </c>
      <c r="K78" s="37"/>
      <c r="L78" s="111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110"/>
      <c r="J79" s="37"/>
      <c r="K79" s="37"/>
      <c r="L79" s="111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27.95" customHeight="1">
      <c r="A80" s="35"/>
      <c r="B80" s="36"/>
      <c r="C80" s="30" t="s">
        <v>26</v>
      </c>
      <c r="D80" s="37"/>
      <c r="E80" s="37"/>
      <c r="F80" s="28" t="str">
        <f>E15</f>
        <v>Obec Oleško</v>
      </c>
      <c r="G80" s="37"/>
      <c r="H80" s="37"/>
      <c r="I80" s="113" t="s">
        <v>32</v>
      </c>
      <c r="J80" s="33" t="str">
        <f>E21</f>
        <v>SVIS UL, spol. s.r.o.</v>
      </c>
      <c r="K80" s="37"/>
      <c r="L80" s="111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30</v>
      </c>
      <c r="D81" s="37"/>
      <c r="E81" s="37"/>
      <c r="F81" s="28" t="str">
        <f>IF(E18="","",E18)</f>
        <v>Vyplň údaj</v>
      </c>
      <c r="G81" s="37"/>
      <c r="H81" s="37"/>
      <c r="I81" s="113" t="s">
        <v>35</v>
      </c>
      <c r="J81" s="33" t="str">
        <f>E24</f>
        <v xml:space="preserve"> </v>
      </c>
      <c r="K81" s="37"/>
      <c r="L81" s="11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7"/>
      <c r="D82" s="37"/>
      <c r="E82" s="37"/>
      <c r="F82" s="37"/>
      <c r="G82" s="37"/>
      <c r="H82" s="37"/>
      <c r="I82" s="110"/>
      <c r="J82" s="37"/>
      <c r="K82" s="37"/>
      <c r="L82" s="11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61"/>
      <c r="B83" s="162"/>
      <c r="C83" s="163" t="s">
        <v>158</v>
      </c>
      <c r="D83" s="164" t="s">
        <v>58</v>
      </c>
      <c r="E83" s="164" t="s">
        <v>54</v>
      </c>
      <c r="F83" s="164" t="s">
        <v>55</v>
      </c>
      <c r="G83" s="164" t="s">
        <v>159</v>
      </c>
      <c r="H83" s="164" t="s">
        <v>160</v>
      </c>
      <c r="I83" s="165" t="s">
        <v>161</v>
      </c>
      <c r="J83" s="164" t="s">
        <v>145</v>
      </c>
      <c r="K83" s="166" t="s">
        <v>162</v>
      </c>
      <c r="L83" s="167"/>
      <c r="M83" s="69" t="s">
        <v>21</v>
      </c>
      <c r="N83" s="70" t="s">
        <v>43</v>
      </c>
      <c r="O83" s="70" t="s">
        <v>163</v>
      </c>
      <c r="P83" s="70" t="s">
        <v>164</v>
      </c>
      <c r="Q83" s="70" t="s">
        <v>165</v>
      </c>
      <c r="R83" s="70" t="s">
        <v>166</v>
      </c>
      <c r="S83" s="70" t="s">
        <v>167</v>
      </c>
      <c r="T83" s="71" t="s">
        <v>168</v>
      </c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</row>
    <row r="84" spans="1:65" s="2" customFormat="1" ht="22.9" customHeight="1">
      <c r="A84" s="35"/>
      <c r="B84" s="36"/>
      <c r="C84" s="76" t="s">
        <v>169</v>
      </c>
      <c r="D84" s="37"/>
      <c r="E84" s="37"/>
      <c r="F84" s="37"/>
      <c r="G84" s="37"/>
      <c r="H84" s="37"/>
      <c r="I84" s="110"/>
      <c r="J84" s="168">
        <f>BK84</f>
        <v>0</v>
      </c>
      <c r="K84" s="37"/>
      <c r="L84" s="40"/>
      <c r="M84" s="72"/>
      <c r="N84" s="169"/>
      <c r="O84" s="73"/>
      <c r="P84" s="170">
        <f>P85</f>
        <v>0</v>
      </c>
      <c r="Q84" s="73"/>
      <c r="R84" s="170">
        <f>R85</f>
        <v>3.14302701</v>
      </c>
      <c r="S84" s="73"/>
      <c r="T84" s="171">
        <f>T85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72</v>
      </c>
      <c r="AU84" s="18" t="s">
        <v>146</v>
      </c>
      <c r="BK84" s="172">
        <f>BK85</f>
        <v>0</v>
      </c>
    </row>
    <row r="85" spans="1:65" s="12" customFormat="1" ht="25.9" customHeight="1">
      <c r="B85" s="173"/>
      <c r="C85" s="174"/>
      <c r="D85" s="175" t="s">
        <v>72</v>
      </c>
      <c r="E85" s="176" t="s">
        <v>170</v>
      </c>
      <c r="F85" s="176" t="s">
        <v>171</v>
      </c>
      <c r="G85" s="174"/>
      <c r="H85" s="174"/>
      <c r="I85" s="177"/>
      <c r="J85" s="178">
        <f>BK85</f>
        <v>0</v>
      </c>
      <c r="K85" s="174"/>
      <c r="L85" s="179"/>
      <c r="M85" s="180"/>
      <c r="N85" s="181"/>
      <c r="O85" s="181"/>
      <c r="P85" s="182">
        <f>P86+P195+P209+P322</f>
        <v>0</v>
      </c>
      <c r="Q85" s="181"/>
      <c r="R85" s="182">
        <f>R86+R195+R209+R322</f>
        <v>3.14302701</v>
      </c>
      <c r="S85" s="181"/>
      <c r="T85" s="183">
        <f>T86+T195+T209+T322</f>
        <v>0</v>
      </c>
      <c r="AR85" s="184" t="s">
        <v>81</v>
      </c>
      <c r="AT85" s="185" t="s">
        <v>72</v>
      </c>
      <c r="AU85" s="185" t="s">
        <v>73</v>
      </c>
      <c r="AY85" s="184" t="s">
        <v>172</v>
      </c>
      <c r="BK85" s="186">
        <f>BK86+BK195+BK209+BK322</f>
        <v>0</v>
      </c>
    </row>
    <row r="86" spans="1:65" s="12" customFormat="1" ht="22.9" customHeight="1">
      <c r="B86" s="173"/>
      <c r="C86" s="174"/>
      <c r="D86" s="175" t="s">
        <v>72</v>
      </c>
      <c r="E86" s="187" t="s">
        <v>81</v>
      </c>
      <c r="F86" s="187" t="s">
        <v>173</v>
      </c>
      <c r="G86" s="174"/>
      <c r="H86" s="174"/>
      <c r="I86" s="177"/>
      <c r="J86" s="188">
        <f>BK86</f>
        <v>0</v>
      </c>
      <c r="K86" s="174"/>
      <c r="L86" s="179"/>
      <c r="M86" s="180"/>
      <c r="N86" s="181"/>
      <c r="O86" s="181"/>
      <c r="P86" s="182">
        <f>SUM(P87:P194)</f>
        <v>0</v>
      </c>
      <c r="Q86" s="181"/>
      <c r="R86" s="182">
        <f>SUM(R87:R194)</f>
        <v>0.34229610000000005</v>
      </c>
      <c r="S86" s="181"/>
      <c r="T86" s="183">
        <f>SUM(T87:T194)</f>
        <v>0</v>
      </c>
      <c r="AR86" s="184" t="s">
        <v>81</v>
      </c>
      <c r="AT86" s="185" t="s">
        <v>72</v>
      </c>
      <c r="AU86" s="185" t="s">
        <v>81</v>
      </c>
      <c r="AY86" s="184" t="s">
        <v>172</v>
      </c>
      <c r="BK86" s="186">
        <f>SUM(BK87:BK194)</f>
        <v>0</v>
      </c>
    </row>
    <row r="87" spans="1:65" s="2" customFormat="1" ht="24" customHeight="1">
      <c r="A87" s="35"/>
      <c r="B87" s="36"/>
      <c r="C87" s="189" t="s">
        <v>81</v>
      </c>
      <c r="D87" s="189" t="s">
        <v>174</v>
      </c>
      <c r="E87" s="190" t="s">
        <v>175</v>
      </c>
      <c r="F87" s="191" t="s">
        <v>176</v>
      </c>
      <c r="G87" s="192" t="s">
        <v>125</v>
      </c>
      <c r="H87" s="193">
        <v>7.5</v>
      </c>
      <c r="I87" s="194"/>
      <c r="J87" s="195">
        <f>ROUND(I87*H87,2)</f>
        <v>0</v>
      </c>
      <c r="K87" s="191" t="s">
        <v>177</v>
      </c>
      <c r="L87" s="40"/>
      <c r="M87" s="196" t="s">
        <v>21</v>
      </c>
      <c r="N87" s="197" t="s">
        <v>44</v>
      </c>
      <c r="O87" s="65"/>
      <c r="P87" s="198">
        <f>O87*H87</f>
        <v>0</v>
      </c>
      <c r="Q87" s="198">
        <v>0</v>
      </c>
      <c r="R87" s="198">
        <f>Q87*H87</f>
        <v>0</v>
      </c>
      <c r="S87" s="198">
        <v>0</v>
      </c>
      <c r="T87" s="199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200" t="s">
        <v>178</v>
      </c>
      <c r="AT87" s="200" t="s">
        <v>174</v>
      </c>
      <c r="AU87" s="200" t="s">
        <v>83</v>
      </c>
      <c r="AY87" s="18" t="s">
        <v>172</v>
      </c>
      <c r="BE87" s="201">
        <f>IF(N87="základní",J87,0)</f>
        <v>0</v>
      </c>
      <c r="BF87" s="201">
        <f>IF(N87="snížená",J87,0)</f>
        <v>0</v>
      </c>
      <c r="BG87" s="201">
        <f>IF(N87="zákl. přenesená",J87,0)</f>
        <v>0</v>
      </c>
      <c r="BH87" s="201">
        <f>IF(N87="sníž. přenesená",J87,0)</f>
        <v>0</v>
      </c>
      <c r="BI87" s="201">
        <f>IF(N87="nulová",J87,0)</f>
        <v>0</v>
      </c>
      <c r="BJ87" s="18" t="s">
        <v>81</v>
      </c>
      <c r="BK87" s="201">
        <f>ROUND(I87*H87,2)</f>
        <v>0</v>
      </c>
      <c r="BL87" s="18" t="s">
        <v>178</v>
      </c>
      <c r="BM87" s="200" t="s">
        <v>1172</v>
      </c>
    </row>
    <row r="88" spans="1:65" s="13" customFormat="1">
      <c r="B88" s="202"/>
      <c r="C88" s="203"/>
      <c r="D88" s="204" t="s">
        <v>180</v>
      </c>
      <c r="E88" s="205" t="s">
        <v>21</v>
      </c>
      <c r="F88" s="206" t="s">
        <v>181</v>
      </c>
      <c r="G88" s="203"/>
      <c r="H88" s="207">
        <v>7.5</v>
      </c>
      <c r="I88" s="208"/>
      <c r="J88" s="203"/>
      <c r="K88" s="203"/>
      <c r="L88" s="209"/>
      <c r="M88" s="210"/>
      <c r="N88" s="211"/>
      <c r="O88" s="211"/>
      <c r="P88" s="211"/>
      <c r="Q88" s="211"/>
      <c r="R88" s="211"/>
      <c r="S88" s="211"/>
      <c r="T88" s="212"/>
      <c r="AT88" s="213" t="s">
        <v>180</v>
      </c>
      <c r="AU88" s="213" t="s">
        <v>83</v>
      </c>
      <c r="AV88" s="13" t="s">
        <v>83</v>
      </c>
      <c r="AW88" s="13" t="s">
        <v>34</v>
      </c>
      <c r="AX88" s="13" t="s">
        <v>73</v>
      </c>
      <c r="AY88" s="213" t="s">
        <v>172</v>
      </c>
    </row>
    <row r="89" spans="1:65" s="14" customFormat="1">
      <c r="B89" s="214"/>
      <c r="C89" s="215"/>
      <c r="D89" s="204" t="s">
        <v>180</v>
      </c>
      <c r="E89" s="216" t="s">
        <v>21</v>
      </c>
      <c r="F89" s="217" t="s">
        <v>182</v>
      </c>
      <c r="G89" s="215"/>
      <c r="H89" s="218">
        <v>7.5</v>
      </c>
      <c r="I89" s="219"/>
      <c r="J89" s="215"/>
      <c r="K89" s="215"/>
      <c r="L89" s="220"/>
      <c r="M89" s="221"/>
      <c r="N89" s="222"/>
      <c r="O89" s="222"/>
      <c r="P89" s="222"/>
      <c r="Q89" s="222"/>
      <c r="R89" s="222"/>
      <c r="S89" s="222"/>
      <c r="T89" s="223"/>
      <c r="AT89" s="224" t="s">
        <v>180</v>
      </c>
      <c r="AU89" s="224" t="s">
        <v>83</v>
      </c>
      <c r="AV89" s="14" t="s">
        <v>178</v>
      </c>
      <c r="AW89" s="14" t="s">
        <v>34</v>
      </c>
      <c r="AX89" s="14" t="s">
        <v>81</v>
      </c>
      <c r="AY89" s="224" t="s">
        <v>172</v>
      </c>
    </row>
    <row r="90" spans="1:65" s="2" customFormat="1" ht="16.5" customHeight="1">
      <c r="A90" s="35"/>
      <c r="B90" s="36"/>
      <c r="C90" s="189" t="s">
        <v>83</v>
      </c>
      <c r="D90" s="189" t="s">
        <v>174</v>
      </c>
      <c r="E90" s="190" t="s">
        <v>183</v>
      </c>
      <c r="F90" s="191" t="s">
        <v>184</v>
      </c>
      <c r="G90" s="192" t="s">
        <v>125</v>
      </c>
      <c r="H90" s="193">
        <v>7.5</v>
      </c>
      <c r="I90" s="194"/>
      <c r="J90" s="195">
        <f>ROUND(I90*H90,2)</f>
        <v>0</v>
      </c>
      <c r="K90" s="191" t="s">
        <v>177</v>
      </c>
      <c r="L90" s="40"/>
      <c r="M90" s="196" t="s">
        <v>21</v>
      </c>
      <c r="N90" s="197" t="s">
        <v>44</v>
      </c>
      <c r="O90" s="65"/>
      <c r="P90" s="198">
        <f>O90*H90</f>
        <v>0</v>
      </c>
      <c r="Q90" s="198">
        <v>6.0000000000000002E-5</v>
      </c>
      <c r="R90" s="198">
        <f>Q90*H90</f>
        <v>4.4999999999999999E-4</v>
      </c>
      <c r="S90" s="198">
        <v>0</v>
      </c>
      <c r="T90" s="19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200" t="s">
        <v>178</v>
      </c>
      <c r="AT90" s="200" t="s">
        <v>174</v>
      </c>
      <c r="AU90" s="200" t="s">
        <v>83</v>
      </c>
      <c r="AY90" s="18" t="s">
        <v>172</v>
      </c>
      <c r="BE90" s="201">
        <f>IF(N90="základní",J90,0)</f>
        <v>0</v>
      </c>
      <c r="BF90" s="201">
        <f>IF(N90="snížená",J90,0)</f>
        <v>0</v>
      </c>
      <c r="BG90" s="201">
        <f>IF(N90="zákl. přenesená",J90,0)</f>
        <v>0</v>
      </c>
      <c r="BH90" s="201">
        <f>IF(N90="sníž. přenesená",J90,0)</f>
        <v>0</v>
      </c>
      <c r="BI90" s="201">
        <f>IF(N90="nulová",J90,0)</f>
        <v>0</v>
      </c>
      <c r="BJ90" s="18" t="s">
        <v>81</v>
      </c>
      <c r="BK90" s="201">
        <f>ROUND(I90*H90,2)</f>
        <v>0</v>
      </c>
      <c r="BL90" s="18" t="s">
        <v>178</v>
      </c>
      <c r="BM90" s="200" t="s">
        <v>1173</v>
      </c>
    </row>
    <row r="91" spans="1:65" s="2" customFormat="1" ht="16.5" customHeight="1">
      <c r="A91" s="35"/>
      <c r="B91" s="36"/>
      <c r="C91" s="189" t="s">
        <v>186</v>
      </c>
      <c r="D91" s="189" t="s">
        <v>174</v>
      </c>
      <c r="E91" s="190" t="s">
        <v>187</v>
      </c>
      <c r="F91" s="191" t="s">
        <v>188</v>
      </c>
      <c r="G91" s="192" t="s">
        <v>189</v>
      </c>
      <c r="H91" s="193">
        <v>20</v>
      </c>
      <c r="I91" s="194"/>
      <c r="J91" s="195">
        <f>ROUND(I91*H91,2)</f>
        <v>0</v>
      </c>
      <c r="K91" s="191" t="s">
        <v>177</v>
      </c>
      <c r="L91" s="40"/>
      <c r="M91" s="196" t="s">
        <v>21</v>
      </c>
      <c r="N91" s="197" t="s">
        <v>44</v>
      </c>
      <c r="O91" s="65"/>
      <c r="P91" s="198">
        <f>O91*H91</f>
        <v>0</v>
      </c>
      <c r="Q91" s="198">
        <v>0</v>
      </c>
      <c r="R91" s="198">
        <f>Q91*H91</f>
        <v>0</v>
      </c>
      <c r="S91" s="198">
        <v>0</v>
      </c>
      <c r="T91" s="19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200" t="s">
        <v>178</v>
      </c>
      <c r="AT91" s="200" t="s">
        <v>174</v>
      </c>
      <c r="AU91" s="200" t="s">
        <v>83</v>
      </c>
      <c r="AY91" s="18" t="s">
        <v>172</v>
      </c>
      <c r="BE91" s="201">
        <f>IF(N91="základní",J91,0)</f>
        <v>0</v>
      </c>
      <c r="BF91" s="201">
        <f>IF(N91="snížená",J91,0)</f>
        <v>0</v>
      </c>
      <c r="BG91" s="201">
        <f>IF(N91="zákl. přenesená",J91,0)</f>
        <v>0</v>
      </c>
      <c r="BH91" s="201">
        <f>IF(N91="sníž. přenesená",J91,0)</f>
        <v>0</v>
      </c>
      <c r="BI91" s="201">
        <f>IF(N91="nulová",J91,0)</f>
        <v>0</v>
      </c>
      <c r="BJ91" s="18" t="s">
        <v>81</v>
      </c>
      <c r="BK91" s="201">
        <f>ROUND(I91*H91,2)</f>
        <v>0</v>
      </c>
      <c r="BL91" s="18" t="s">
        <v>178</v>
      </c>
      <c r="BM91" s="200" t="s">
        <v>190</v>
      </c>
    </row>
    <row r="92" spans="1:65" s="13" customFormat="1">
      <c r="B92" s="202"/>
      <c r="C92" s="203"/>
      <c r="D92" s="204" t="s">
        <v>180</v>
      </c>
      <c r="E92" s="205" t="s">
        <v>21</v>
      </c>
      <c r="F92" s="206" t="s">
        <v>946</v>
      </c>
      <c r="G92" s="203"/>
      <c r="H92" s="207">
        <v>20</v>
      </c>
      <c r="I92" s="208"/>
      <c r="J92" s="203"/>
      <c r="K92" s="203"/>
      <c r="L92" s="209"/>
      <c r="M92" s="210"/>
      <c r="N92" s="211"/>
      <c r="O92" s="211"/>
      <c r="P92" s="211"/>
      <c r="Q92" s="211"/>
      <c r="R92" s="211"/>
      <c r="S92" s="211"/>
      <c r="T92" s="212"/>
      <c r="AT92" s="213" t="s">
        <v>180</v>
      </c>
      <c r="AU92" s="213" t="s">
        <v>83</v>
      </c>
      <c r="AV92" s="13" t="s">
        <v>83</v>
      </c>
      <c r="AW92" s="13" t="s">
        <v>34</v>
      </c>
      <c r="AX92" s="13" t="s">
        <v>73</v>
      </c>
      <c r="AY92" s="213" t="s">
        <v>172</v>
      </c>
    </row>
    <row r="93" spans="1:65" s="14" customFormat="1">
      <c r="B93" s="214"/>
      <c r="C93" s="215"/>
      <c r="D93" s="204" t="s">
        <v>180</v>
      </c>
      <c r="E93" s="216" t="s">
        <v>21</v>
      </c>
      <c r="F93" s="217" t="s">
        <v>182</v>
      </c>
      <c r="G93" s="215"/>
      <c r="H93" s="218">
        <v>20</v>
      </c>
      <c r="I93" s="219"/>
      <c r="J93" s="215"/>
      <c r="K93" s="215"/>
      <c r="L93" s="220"/>
      <c r="M93" s="221"/>
      <c r="N93" s="222"/>
      <c r="O93" s="222"/>
      <c r="P93" s="222"/>
      <c r="Q93" s="222"/>
      <c r="R93" s="222"/>
      <c r="S93" s="222"/>
      <c r="T93" s="223"/>
      <c r="AT93" s="224" t="s">
        <v>180</v>
      </c>
      <c r="AU93" s="224" t="s">
        <v>83</v>
      </c>
      <c r="AV93" s="14" t="s">
        <v>178</v>
      </c>
      <c r="AW93" s="14" t="s">
        <v>34</v>
      </c>
      <c r="AX93" s="14" t="s">
        <v>81</v>
      </c>
      <c r="AY93" s="224" t="s">
        <v>172</v>
      </c>
    </row>
    <row r="94" spans="1:65" s="2" customFormat="1" ht="24" customHeight="1">
      <c r="A94" s="35"/>
      <c r="B94" s="36"/>
      <c r="C94" s="189" t="s">
        <v>178</v>
      </c>
      <c r="D94" s="189" t="s">
        <v>174</v>
      </c>
      <c r="E94" s="190" t="s">
        <v>192</v>
      </c>
      <c r="F94" s="191" t="s">
        <v>193</v>
      </c>
      <c r="G94" s="192" t="s">
        <v>194</v>
      </c>
      <c r="H94" s="193">
        <v>20</v>
      </c>
      <c r="I94" s="194"/>
      <c r="J94" s="195">
        <f>ROUND(I94*H94,2)</f>
        <v>0</v>
      </c>
      <c r="K94" s="191" t="s">
        <v>177</v>
      </c>
      <c r="L94" s="40"/>
      <c r="M94" s="196" t="s">
        <v>21</v>
      </c>
      <c r="N94" s="197" t="s">
        <v>44</v>
      </c>
      <c r="O94" s="65"/>
      <c r="P94" s="198">
        <f>O94*H94</f>
        <v>0</v>
      </c>
      <c r="Q94" s="198">
        <v>0</v>
      </c>
      <c r="R94" s="198">
        <f>Q94*H94</f>
        <v>0</v>
      </c>
      <c r="S94" s="198">
        <v>0</v>
      </c>
      <c r="T94" s="19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200" t="s">
        <v>178</v>
      </c>
      <c r="AT94" s="200" t="s">
        <v>174</v>
      </c>
      <c r="AU94" s="200" t="s">
        <v>83</v>
      </c>
      <c r="AY94" s="18" t="s">
        <v>172</v>
      </c>
      <c r="BE94" s="201">
        <f>IF(N94="základní",J94,0)</f>
        <v>0</v>
      </c>
      <c r="BF94" s="201">
        <f>IF(N94="snížená",J94,0)</f>
        <v>0</v>
      </c>
      <c r="BG94" s="201">
        <f>IF(N94="zákl. přenesená",J94,0)</f>
        <v>0</v>
      </c>
      <c r="BH94" s="201">
        <f>IF(N94="sníž. přenesená",J94,0)</f>
        <v>0</v>
      </c>
      <c r="BI94" s="201">
        <f>IF(N94="nulová",J94,0)</f>
        <v>0</v>
      </c>
      <c r="BJ94" s="18" t="s">
        <v>81</v>
      </c>
      <c r="BK94" s="201">
        <f>ROUND(I94*H94,2)</f>
        <v>0</v>
      </c>
      <c r="BL94" s="18" t="s">
        <v>178</v>
      </c>
      <c r="BM94" s="200" t="s">
        <v>195</v>
      </c>
    </row>
    <row r="95" spans="1:65" s="2" customFormat="1" ht="48" customHeight="1">
      <c r="A95" s="35"/>
      <c r="B95" s="36"/>
      <c r="C95" s="189" t="s">
        <v>196</v>
      </c>
      <c r="D95" s="189" t="s">
        <v>174</v>
      </c>
      <c r="E95" s="190" t="s">
        <v>210</v>
      </c>
      <c r="F95" s="191" t="s">
        <v>211</v>
      </c>
      <c r="G95" s="192" t="s">
        <v>199</v>
      </c>
      <c r="H95" s="193">
        <v>2</v>
      </c>
      <c r="I95" s="194"/>
      <c r="J95" s="195">
        <f>ROUND(I95*H95,2)</f>
        <v>0</v>
      </c>
      <c r="K95" s="191" t="s">
        <v>177</v>
      </c>
      <c r="L95" s="40"/>
      <c r="M95" s="196" t="s">
        <v>21</v>
      </c>
      <c r="N95" s="197" t="s">
        <v>44</v>
      </c>
      <c r="O95" s="65"/>
      <c r="P95" s="198">
        <f>O95*H95</f>
        <v>0</v>
      </c>
      <c r="Q95" s="198">
        <v>3.6900000000000002E-2</v>
      </c>
      <c r="R95" s="198">
        <f>Q95*H95</f>
        <v>7.3800000000000004E-2</v>
      </c>
      <c r="S95" s="198">
        <v>0</v>
      </c>
      <c r="T95" s="19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200" t="s">
        <v>178</v>
      </c>
      <c r="AT95" s="200" t="s">
        <v>174</v>
      </c>
      <c r="AU95" s="200" t="s">
        <v>83</v>
      </c>
      <c r="AY95" s="18" t="s">
        <v>172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18" t="s">
        <v>81</v>
      </c>
      <c r="BK95" s="201">
        <f>ROUND(I95*H95,2)</f>
        <v>0</v>
      </c>
      <c r="BL95" s="18" t="s">
        <v>178</v>
      </c>
      <c r="BM95" s="200" t="s">
        <v>212</v>
      </c>
    </row>
    <row r="96" spans="1:65" s="15" customFormat="1">
      <c r="B96" s="225"/>
      <c r="C96" s="226"/>
      <c r="D96" s="204" t="s">
        <v>180</v>
      </c>
      <c r="E96" s="227" t="s">
        <v>21</v>
      </c>
      <c r="F96" s="228" t="s">
        <v>201</v>
      </c>
      <c r="G96" s="226"/>
      <c r="H96" s="227" t="s">
        <v>21</v>
      </c>
      <c r="I96" s="229"/>
      <c r="J96" s="226"/>
      <c r="K96" s="226"/>
      <c r="L96" s="230"/>
      <c r="M96" s="231"/>
      <c r="N96" s="232"/>
      <c r="O96" s="232"/>
      <c r="P96" s="232"/>
      <c r="Q96" s="232"/>
      <c r="R96" s="232"/>
      <c r="S96" s="232"/>
      <c r="T96" s="233"/>
      <c r="AT96" s="234" t="s">
        <v>180</v>
      </c>
      <c r="AU96" s="234" t="s">
        <v>83</v>
      </c>
      <c r="AV96" s="15" t="s">
        <v>81</v>
      </c>
      <c r="AW96" s="15" t="s">
        <v>34</v>
      </c>
      <c r="AX96" s="15" t="s">
        <v>73</v>
      </c>
      <c r="AY96" s="234" t="s">
        <v>172</v>
      </c>
    </row>
    <row r="97" spans="1:65" s="13" customFormat="1">
      <c r="B97" s="202"/>
      <c r="C97" s="203"/>
      <c r="D97" s="204" t="s">
        <v>180</v>
      </c>
      <c r="E97" s="205" t="s">
        <v>21</v>
      </c>
      <c r="F97" s="206" t="s">
        <v>213</v>
      </c>
      <c r="G97" s="203"/>
      <c r="H97" s="207">
        <v>2</v>
      </c>
      <c r="I97" s="208"/>
      <c r="J97" s="203"/>
      <c r="K97" s="203"/>
      <c r="L97" s="209"/>
      <c r="M97" s="210"/>
      <c r="N97" s="211"/>
      <c r="O97" s="211"/>
      <c r="P97" s="211"/>
      <c r="Q97" s="211"/>
      <c r="R97" s="211"/>
      <c r="S97" s="211"/>
      <c r="T97" s="212"/>
      <c r="AT97" s="213" t="s">
        <v>180</v>
      </c>
      <c r="AU97" s="213" t="s">
        <v>83</v>
      </c>
      <c r="AV97" s="13" t="s">
        <v>83</v>
      </c>
      <c r="AW97" s="13" t="s">
        <v>34</v>
      </c>
      <c r="AX97" s="13" t="s">
        <v>73</v>
      </c>
      <c r="AY97" s="213" t="s">
        <v>172</v>
      </c>
    </row>
    <row r="98" spans="1:65" s="14" customFormat="1">
      <c r="B98" s="214"/>
      <c r="C98" s="215"/>
      <c r="D98" s="204" t="s">
        <v>180</v>
      </c>
      <c r="E98" s="216" t="s">
        <v>21</v>
      </c>
      <c r="F98" s="217" t="s">
        <v>182</v>
      </c>
      <c r="G98" s="215"/>
      <c r="H98" s="218">
        <v>2</v>
      </c>
      <c r="I98" s="219"/>
      <c r="J98" s="215"/>
      <c r="K98" s="215"/>
      <c r="L98" s="220"/>
      <c r="M98" s="221"/>
      <c r="N98" s="222"/>
      <c r="O98" s="222"/>
      <c r="P98" s="222"/>
      <c r="Q98" s="222"/>
      <c r="R98" s="222"/>
      <c r="S98" s="222"/>
      <c r="T98" s="223"/>
      <c r="AT98" s="224" t="s">
        <v>180</v>
      </c>
      <c r="AU98" s="224" t="s">
        <v>83</v>
      </c>
      <c r="AV98" s="14" t="s">
        <v>178</v>
      </c>
      <c r="AW98" s="14" t="s">
        <v>34</v>
      </c>
      <c r="AX98" s="14" t="s">
        <v>81</v>
      </c>
      <c r="AY98" s="224" t="s">
        <v>172</v>
      </c>
    </row>
    <row r="99" spans="1:65" s="2" customFormat="1" ht="24" customHeight="1">
      <c r="A99" s="35"/>
      <c r="B99" s="36"/>
      <c r="C99" s="189" t="s">
        <v>203</v>
      </c>
      <c r="D99" s="189" t="s">
        <v>174</v>
      </c>
      <c r="E99" s="190" t="s">
        <v>215</v>
      </c>
      <c r="F99" s="191" t="s">
        <v>216</v>
      </c>
      <c r="G99" s="192" t="s">
        <v>217</v>
      </c>
      <c r="H99" s="193">
        <v>3</v>
      </c>
      <c r="I99" s="194"/>
      <c r="J99" s="195">
        <f>ROUND(I99*H99,2)</f>
        <v>0</v>
      </c>
      <c r="K99" s="191" t="s">
        <v>177</v>
      </c>
      <c r="L99" s="40"/>
      <c r="M99" s="196" t="s">
        <v>21</v>
      </c>
      <c r="N99" s="197" t="s">
        <v>44</v>
      </c>
      <c r="O99" s="65"/>
      <c r="P99" s="198">
        <f>O99*H99</f>
        <v>0</v>
      </c>
      <c r="Q99" s="198">
        <v>6.4999999999999997E-4</v>
      </c>
      <c r="R99" s="198">
        <f>Q99*H99</f>
        <v>1.9499999999999999E-3</v>
      </c>
      <c r="S99" s="198">
        <v>0</v>
      </c>
      <c r="T99" s="19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200" t="s">
        <v>178</v>
      </c>
      <c r="AT99" s="200" t="s">
        <v>174</v>
      </c>
      <c r="AU99" s="200" t="s">
        <v>83</v>
      </c>
      <c r="AY99" s="18" t="s">
        <v>172</v>
      </c>
      <c r="BE99" s="201">
        <f>IF(N99="základní",J99,0)</f>
        <v>0</v>
      </c>
      <c r="BF99" s="201">
        <f>IF(N99="snížená",J99,0)</f>
        <v>0</v>
      </c>
      <c r="BG99" s="201">
        <f>IF(N99="zákl. přenesená",J99,0)</f>
        <v>0</v>
      </c>
      <c r="BH99" s="201">
        <f>IF(N99="sníž. přenesená",J99,0)</f>
        <v>0</v>
      </c>
      <c r="BI99" s="201">
        <f>IF(N99="nulová",J99,0)</f>
        <v>0</v>
      </c>
      <c r="BJ99" s="18" t="s">
        <v>81</v>
      </c>
      <c r="BK99" s="201">
        <f>ROUND(I99*H99,2)</f>
        <v>0</v>
      </c>
      <c r="BL99" s="18" t="s">
        <v>178</v>
      </c>
      <c r="BM99" s="200" t="s">
        <v>218</v>
      </c>
    </row>
    <row r="100" spans="1:65" s="2" customFormat="1" ht="24" customHeight="1">
      <c r="A100" s="35"/>
      <c r="B100" s="36"/>
      <c r="C100" s="189" t="s">
        <v>209</v>
      </c>
      <c r="D100" s="189" t="s">
        <v>174</v>
      </c>
      <c r="E100" s="190" t="s">
        <v>220</v>
      </c>
      <c r="F100" s="191" t="s">
        <v>221</v>
      </c>
      <c r="G100" s="192" t="s">
        <v>217</v>
      </c>
      <c r="H100" s="193">
        <v>3</v>
      </c>
      <c r="I100" s="194"/>
      <c r="J100" s="195">
        <f>ROUND(I100*H100,2)</f>
        <v>0</v>
      </c>
      <c r="K100" s="191" t="s">
        <v>177</v>
      </c>
      <c r="L100" s="40"/>
      <c r="M100" s="196" t="s">
        <v>21</v>
      </c>
      <c r="N100" s="197" t="s">
        <v>44</v>
      </c>
      <c r="O100" s="65"/>
      <c r="P100" s="198">
        <f>O100*H100</f>
        <v>0</v>
      </c>
      <c r="Q100" s="198">
        <v>0</v>
      </c>
      <c r="R100" s="198">
        <f>Q100*H100</f>
        <v>0</v>
      </c>
      <c r="S100" s="198">
        <v>0</v>
      </c>
      <c r="T100" s="19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200" t="s">
        <v>178</v>
      </c>
      <c r="AT100" s="200" t="s">
        <v>174</v>
      </c>
      <c r="AU100" s="200" t="s">
        <v>83</v>
      </c>
      <c r="AY100" s="18" t="s">
        <v>172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18" t="s">
        <v>81</v>
      </c>
      <c r="BK100" s="201">
        <f>ROUND(I100*H100,2)</f>
        <v>0</v>
      </c>
      <c r="BL100" s="18" t="s">
        <v>178</v>
      </c>
      <c r="BM100" s="200" t="s">
        <v>222</v>
      </c>
    </row>
    <row r="101" spans="1:65" s="2" customFormat="1" ht="24" customHeight="1">
      <c r="A101" s="35"/>
      <c r="B101" s="36"/>
      <c r="C101" s="189" t="s">
        <v>214</v>
      </c>
      <c r="D101" s="189" t="s">
        <v>174</v>
      </c>
      <c r="E101" s="190" t="s">
        <v>241</v>
      </c>
      <c r="F101" s="191" t="s">
        <v>242</v>
      </c>
      <c r="G101" s="192" t="s">
        <v>199</v>
      </c>
      <c r="H101" s="193">
        <v>176</v>
      </c>
      <c r="I101" s="194"/>
      <c r="J101" s="195">
        <f>ROUND(I101*H101,2)</f>
        <v>0</v>
      </c>
      <c r="K101" s="191" t="s">
        <v>177</v>
      </c>
      <c r="L101" s="40"/>
      <c r="M101" s="196" t="s">
        <v>21</v>
      </c>
      <c r="N101" s="197" t="s">
        <v>44</v>
      </c>
      <c r="O101" s="65"/>
      <c r="P101" s="198">
        <f>O101*H101</f>
        <v>0</v>
      </c>
      <c r="Q101" s="198">
        <v>1.4999999999999999E-4</v>
      </c>
      <c r="R101" s="198">
        <f>Q101*H101</f>
        <v>2.6399999999999996E-2</v>
      </c>
      <c r="S101" s="198">
        <v>0</v>
      </c>
      <c r="T101" s="19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200" t="s">
        <v>178</v>
      </c>
      <c r="AT101" s="200" t="s">
        <v>174</v>
      </c>
      <c r="AU101" s="200" t="s">
        <v>83</v>
      </c>
      <c r="AY101" s="18" t="s">
        <v>172</v>
      </c>
      <c r="BE101" s="201">
        <f>IF(N101="základní",J101,0)</f>
        <v>0</v>
      </c>
      <c r="BF101" s="201">
        <f>IF(N101="snížená",J101,0)</f>
        <v>0</v>
      </c>
      <c r="BG101" s="201">
        <f>IF(N101="zákl. přenesená",J101,0)</f>
        <v>0</v>
      </c>
      <c r="BH101" s="201">
        <f>IF(N101="sníž. přenesená",J101,0)</f>
        <v>0</v>
      </c>
      <c r="BI101" s="201">
        <f>IF(N101="nulová",J101,0)</f>
        <v>0</v>
      </c>
      <c r="BJ101" s="18" t="s">
        <v>81</v>
      </c>
      <c r="BK101" s="201">
        <f>ROUND(I101*H101,2)</f>
        <v>0</v>
      </c>
      <c r="BL101" s="18" t="s">
        <v>178</v>
      </c>
      <c r="BM101" s="200" t="s">
        <v>243</v>
      </c>
    </row>
    <row r="102" spans="1:65" s="13" customFormat="1">
      <c r="B102" s="202"/>
      <c r="C102" s="203"/>
      <c r="D102" s="204" t="s">
        <v>180</v>
      </c>
      <c r="E102" s="205" t="s">
        <v>21</v>
      </c>
      <c r="F102" s="206" t="s">
        <v>1174</v>
      </c>
      <c r="G102" s="203"/>
      <c r="H102" s="207">
        <v>176</v>
      </c>
      <c r="I102" s="208"/>
      <c r="J102" s="203"/>
      <c r="K102" s="203"/>
      <c r="L102" s="209"/>
      <c r="M102" s="210"/>
      <c r="N102" s="211"/>
      <c r="O102" s="211"/>
      <c r="P102" s="211"/>
      <c r="Q102" s="211"/>
      <c r="R102" s="211"/>
      <c r="S102" s="211"/>
      <c r="T102" s="212"/>
      <c r="AT102" s="213" t="s">
        <v>180</v>
      </c>
      <c r="AU102" s="213" t="s">
        <v>83</v>
      </c>
      <c r="AV102" s="13" t="s">
        <v>83</v>
      </c>
      <c r="AW102" s="13" t="s">
        <v>34</v>
      </c>
      <c r="AX102" s="13" t="s">
        <v>73</v>
      </c>
      <c r="AY102" s="213" t="s">
        <v>172</v>
      </c>
    </row>
    <row r="103" spans="1:65" s="14" customFormat="1">
      <c r="B103" s="214"/>
      <c r="C103" s="215"/>
      <c r="D103" s="204" t="s">
        <v>180</v>
      </c>
      <c r="E103" s="216" t="s">
        <v>21</v>
      </c>
      <c r="F103" s="217" t="s">
        <v>182</v>
      </c>
      <c r="G103" s="215"/>
      <c r="H103" s="218">
        <v>176</v>
      </c>
      <c r="I103" s="219"/>
      <c r="J103" s="215"/>
      <c r="K103" s="215"/>
      <c r="L103" s="220"/>
      <c r="M103" s="221"/>
      <c r="N103" s="222"/>
      <c r="O103" s="222"/>
      <c r="P103" s="222"/>
      <c r="Q103" s="222"/>
      <c r="R103" s="222"/>
      <c r="S103" s="222"/>
      <c r="T103" s="223"/>
      <c r="AT103" s="224" t="s">
        <v>180</v>
      </c>
      <c r="AU103" s="224" t="s">
        <v>83</v>
      </c>
      <c r="AV103" s="14" t="s">
        <v>178</v>
      </c>
      <c r="AW103" s="14" t="s">
        <v>34</v>
      </c>
      <c r="AX103" s="14" t="s">
        <v>81</v>
      </c>
      <c r="AY103" s="224" t="s">
        <v>172</v>
      </c>
    </row>
    <row r="104" spans="1:65" s="2" customFormat="1" ht="24" customHeight="1">
      <c r="A104" s="35"/>
      <c r="B104" s="36"/>
      <c r="C104" s="189" t="s">
        <v>219</v>
      </c>
      <c r="D104" s="189" t="s">
        <v>174</v>
      </c>
      <c r="E104" s="190" t="s">
        <v>245</v>
      </c>
      <c r="F104" s="191" t="s">
        <v>246</v>
      </c>
      <c r="G104" s="192" t="s">
        <v>199</v>
      </c>
      <c r="H104" s="193">
        <v>176</v>
      </c>
      <c r="I104" s="194"/>
      <c r="J104" s="195">
        <f>ROUND(I104*H104,2)</f>
        <v>0</v>
      </c>
      <c r="K104" s="191" t="s">
        <v>177</v>
      </c>
      <c r="L104" s="40"/>
      <c r="M104" s="196" t="s">
        <v>21</v>
      </c>
      <c r="N104" s="197" t="s">
        <v>44</v>
      </c>
      <c r="O104" s="65"/>
      <c r="P104" s="198">
        <f>O104*H104</f>
        <v>0</v>
      </c>
      <c r="Q104" s="198">
        <v>0</v>
      </c>
      <c r="R104" s="198">
        <f>Q104*H104</f>
        <v>0</v>
      </c>
      <c r="S104" s="198">
        <v>0</v>
      </c>
      <c r="T104" s="19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200" t="s">
        <v>178</v>
      </c>
      <c r="AT104" s="200" t="s">
        <v>174</v>
      </c>
      <c r="AU104" s="200" t="s">
        <v>83</v>
      </c>
      <c r="AY104" s="18" t="s">
        <v>172</v>
      </c>
      <c r="BE104" s="201">
        <f>IF(N104="základní",J104,0)</f>
        <v>0</v>
      </c>
      <c r="BF104" s="201">
        <f>IF(N104="snížená",J104,0)</f>
        <v>0</v>
      </c>
      <c r="BG104" s="201">
        <f>IF(N104="zákl. přenesená",J104,0)</f>
        <v>0</v>
      </c>
      <c r="BH104" s="201">
        <f>IF(N104="sníž. přenesená",J104,0)</f>
        <v>0</v>
      </c>
      <c r="BI104" s="201">
        <f>IF(N104="nulová",J104,0)</f>
        <v>0</v>
      </c>
      <c r="BJ104" s="18" t="s">
        <v>81</v>
      </c>
      <c r="BK104" s="201">
        <f>ROUND(I104*H104,2)</f>
        <v>0</v>
      </c>
      <c r="BL104" s="18" t="s">
        <v>178</v>
      </c>
      <c r="BM104" s="200" t="s">
        <v>247</v>
      </c>
    </row>
    <row r="105" spans="1:65" s="2" customFormat="1" ht="16.5" customHeight="1">
      <c r="A105" s="35"/>
      <c r="B105" s="36"/>
      <c r="C105" s="189" t="s">
        <v>109</v>
      </c>
      <c r="D105" s="189" t="s">
        <v>174</v>
      </c>
      <c r="E105" s="190" t="s">
        <v>249</v>
      </c>
      <c r="F105" s="191" t="s">
        <v>250</v>
      </c>
      <c r="G105" s="192" t="s">
        <v>199</v>
      </c>
      <c r="H105" s="193">
        <v>5.25</v>
      </c>
      <c r="I105" s="194"/>
      <c r="J105" s="195">
        <f>ROUND(I105*H105,2)</f>
        <v>0</v>
      </c>
      <c r="K105" s="191" t="s">
        <v>177</v>
      </c>
      <c r="L105" s="40"/>
      <c r="M105" s="196" t="s">
        <v>21</v>
      </c>
      <c r="N105" s="197" t="s">
        <v>44</v>
      </c>
      <c r="O105" s="65"/>
      <c r="P105" s="198">
        <f>O105*H105</f>
        <v>0</v>
      </c>
      <c r="Q105" s="198">
        <v>4.6999999999999999E-4</v>
      </c>
      <c r="R105" s="198">
        <f>Q105*H105</f>
        <v>2.4675000000000001E-3</v>
      </c>
      <c r="S105" s="198">
        <v>0</v>
      </c>
      <c r="T105" s="19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200" t="s">
        <v>178</v>
      </c>
      <c r="AT105" s="200" t="s">
        <v>174</v>
      </c>
      <c r="AU105" s="200" t="s">
        <v>83</v>
      </c>
      <c r="AY105" s="18" t="s">
        <v>172</v>
      </c>
      <c r="BE105" s="201">
        <f>IF(N105="základní",J105,0)</f>
        <v>0</v>
      </c>
      <c r="BF105" s="201">
        <f>IF(N105="snížená",J105,0)</f>
        <v>0</v>
      </c>
      <c r="BG105" s="201">
        <f>IF(N105="zákl. přenesená",J105,0)</f>
        <v>0</v>
      </c>
      <c r="BH105" s="201">
        <f>IF(N105="sníž. přenesená",J105,0)</f>
        <v>0</v>
      </c>
      <c r="BI105" s="201">
        <f>IF(N105="nulová",J105,0)</f>
        <v>0</v>
      </c>
      <c r="BJ105" s="18" t="s">
        <v>81</v>
      </c>
      <c r="BK105" s="201">
        <f>ROUND(I105*H105,2)</f>
        <v>0</v>
      </c>
      <c r="BL105" s="18" t="s">
        <v>178</v>
      </c>
      <c r="BM105" s="200" t="s">
        <v>251</v>
      </c>
    </row>
    <row r="106" spans="1:65" s="13" customFormat="1">
      <c r="B106" s="202"/>
      <c r="C106" s="203"/>
      <c r="D106" s="204" t="s">
        <v>180</v>
      </c>
      <c r="E106" s="205" t="s">
        <v>21</v>
      </c>
      <c r="F106" s="206" t="s">
        <v>1175</v>
      </c>
      <c r="G106" s="203"/>
      <c r="H106" s="207">
        <v>5.25</v>
      </c>
      <c r="I106" s="208"/>
      <c r="J106" s="203"/>
      <c r="K106" s="203"/>
      <c r="L106" s="209"/>
      <c r="M106" s="210"/>
      <c r="N106" s="211"/>
      <c r="O106" s="211"/>
      <c r="P106" s="211"/>
      <c r="Q106" s="211"/>
      <c r="R106" s="211"/>
      <c r="S106" s="211"/>
      <c r="T106" s="212"/>
      <c r="AT106" s="213" t="s">
        <v>180</v>
      </c>
      <c r="AU106" s="213" t="s">
        <v>83</v>
      </c>
      <c r="AV106" s="13" t="s">
        <v>83</v>
      </c>
      <c r="AW106" s="13" t="s">
        <v>34</v>
      </c>
      <c r="AX106" s="13" t="s">
        <v>73</v>
      </c>
      <c r="AY106" s="213" t="s">
        <v>172</v>
      </c>
    </row>
    <row r="107" spans="1:65" s="14" customFormat="1">
      <c r="B107" s="214"/>
      <c r="C107" s="215"/>
      <c r="D107" s="204" t="s">
        <v>180</v>
      </c>
      <c r="E107" s="216" t="s">
        <v>21</v>
      </c>
      <c r="F107" s="217" t="s">
        <v>182</v>
      </c>
      <c r="G107" s="215"/>
      <c r="H107" s="218">
        <v>5.25</v>
      </c>
      <c r="I107" s="219"/>
      <c r="J107" s="215"/>
      <c r="K107" s="215"/>
      <c r="L107" s="220"/>
      <c r="M107" s="221"/>
      <c r="N107" s="222"/>
      <c r="O107" s="222"/>
      <c r="P107" s="222"/>
      <c r="Q107" s="222"/>
      <c r="R107" s="222"/>
      <c r="S107" s="222"/>
      <c r="T107" s="223"/>
      <c r="AT107" s="224" t="s">
        <v>180</v>
      </c>
      <c r="AU107" s="224" t="s">
        <v>83</v>
      </c>
      <c r="AV107" s="14" t="s">
        <v>178</v>
      </c>
      <c r="AW107" s="14" t="s">
        <v>34</v>
      </c>
      <c r="AX107" s="14" t="s">
        <v>81</v>
      </c>
      <c r="AY107" s="224" t="s">
        <v>172</v>
      </c>
    </row>
    <row r="108" spans="1:65" s="2" customFormat="1" ht="16.5" customHeight="1">
      <c r="A108" s="35"/>
      <c r="B108" s="36"/>
      <c r="C108" s="189" t="s">
        <v>227</v>
      </c>
      <c r="D108" s="189" t="s">
        <v>174</v>
      </c>
      <c r="E108" s="190" t="s">
        <v>254</v>
      </c>
      <c r="F108" s="191" t="s">
        <v>255</v>
      </c>
      <c r="G108" s="192" t="s">
        <v>199</v>
      </c>
      <c r="H108" s="193">
        <v>5.25</v>
      </c>
      <c r="I108" s="194"/>
      <c r="J108" s="195">
        <f>ROUND(I108*H108,2)</f>
        <v>0</v>
      </c>
      <c r="K108" s="191" t="s">
        <v>177</v>
      </c>
      <c r="L108" s="40"/>
      <c r="M108" s="196" t="s">
        <v>21</v>
      </c>
      <c r="N108" s="197" t="s">
        <v>44</v>
      </c>
      <c r="O108" s="65"/>
      <c r="P108" s="198">
        <f>O108*H108</f>
        <v>0</v>
      </c>
      <c r="Q108" s="198">
        <v>0</v>
      </c>
      <c r="R108" s="198">
        <f>Q108*H108</f>
        <v>0</v>
      </c>
      <c r="S108" s="198">
        <v>0</v>
      </c>
      <c r="T108" s="19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200" t="s">
        <v>178</v>
      </c>
      <c r="AT108" s="200" t="s">
        <v>174</v>
      </c>
      <c r="AU108" s="200" t="s">
        <v>83</v>
      </c>
      <c r="AY108" s="18" t="s">
        <v>172</v>
      </c>
      <c r="BE108" s="201">
        <f>IF(N108="základní",J108,0)</f>
        <v>0</v>
      </c>
      <c r="BF108" s="201">
        <f>IF(N108="snížená",J108,0)</f>
        <v>0</v>
      </c>
      <c r="BG108" s="201">
        <f>IF(N108="zákl. přenesená",J108,0)</f>
        <v>0</v>
      </c>
      <c r="BH108" s="201">
        <f>IF(N108="sníž. přenesená",J108,0)</f>
        <v>0</v>
      </c>
      <c r="BI108" s="201">
        <f>IF(N108="nulová",J108,0)</f>
        <v>0</v>
      </c>
      <c r="BJ108" s="18" t="s">
        <v>81</v>
      </c>
      <c r="BK108" s="201">
        <f>ROUND(I108*H108,2)</f>
        <v>0</v>
      </c>
      <c r="BL108" s="18" t="s">
        <v>178</v>
      </c>
      <c r="BM108" s="200" t="s">
        <v>256</v>
      </c>
    </row>
    <row r="109" spans="1:65" s="2" customFormat="1" ht="24" customHeight="1">
      <c r="A109" s="35"/>
      <c r="B109" s="36"/>
      <c r="C109" s="189" t="s">
        <v>231</v>
      </c>
      <c r="D109" s="189" t="s">
        <v>174</v>
      </c>
      <c r="E109" s="190" t="s">
        <v>258</v>
      </c>
      <c r="F109" s="191" t="s">
        <v>259</v>
      </c>
      <c r="G109" s="192" t="s">
        <v>115</v>
      </c>
      <c r="H109" s="193">
        <v>1.6</v>
      </c>
      <c r="I109" s="194"/>
      <c r="J109" s="195">
        <f>ROUND(I109*H109,2)</f>
        <v>0</v>
      </c>
      <c r="K109" s="191" t="s">
        <v>177</v>
      </c>
      <c r="L109" s="40"/>
      <c r="M109" s="196" t="s">
        <v>21</v>
      </c>
      <c r="N109" s="197" t="s">
        <v>44</v>
      </c>
      <c r="O109" s="65"/>
      <c r="P109" s="198">
        <f>O109*H109</f>
        <v>0</v>
      </c>
      <c r="Q109" s="198">
        <v>0</v>
      </c>
      <c r="R109" s="198">
        <f>Q109*H109</f>
        <v>0</v>
      </c>
      <c r="S109" s="198">
        <v>0</v>
      </c>
      <c r="T109" s="19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200" t="s">
        <v>178</v>
      </c>
      <c r="AT109" s="200" t="s">
        <v>174</v>
      </c>
      <c r="AU109" s="200" t="s">
        <v>83</v>
      </c>
      <c r="AY109" s="18" t="s">
        <v>172</v>
      </c>
      <c r="BE109" s="201">
        <f>IF(N109="základní",J109,0)</f>
        <v>0</v>
      </c>
      <c r="BF109" s="201">
        <f>IF(N109="snížená",J109,0)</f>
        <v>0</v>
      </c>
      <c r="BG109" s="201">
        <f>IF(N109="zákl. přenesená",J109,0)</f>
        <v>0</v>
      </c>
      <c r="BH109" s="201">
        <f>IF(N109="sníž. přenesená",J109,0)</f>
        <v>0</v>
      </c>
      <c r="BI109" s="201">
        <f>IF(N109="nulová",J109,0)</f>
        <v>0</v>
      </c>
      <c r="BJ109" s="18" t="s">
        <v>81</v>
      </c>
      <c r="BK109" s="201">
        <f>ROUND(I109*H109,2)</f>
        <v>0</v>
      </c>
      <c r="BL109" s="18" t="s">
        <v>178</v>
      </c>
      <c r="BM109" s="200" t="s">
        <v>260</v>
      </c>
    </row>
    <row r="110" spans="1:65" s="15" customFormat="1">
      <c r="B110" s="225"/>
      <c r="C110" s="226"/>
      <c r="D110" s="204" t="s">
        <v>180</v>
      </c>
      <c r="E110" s="227" t="s">
        <v>21</v>
      </c>
      <c r="F110" s="228" t="s">
        <v>261</v>
      </c>
      <c r="G110" s="226"/>
      <c r="H110" s="227" t="s">
        <v>21</v>
      </c>
      <c r="I110" s="229"/>
      <c r="J110" s="226"/>
      <c r="K110" s="226"/>
      <c r="L110" s="230"/>
      <c r="M110" s="231"/>
      <c r="N110" s="232"/>
      <c r="O110" s="232"/>
      <c r="P110" s="232"/>
      <c r="Q110" s="232"/>
      <c r="R110" s="232"/>
      <c r="S110" s="232"/>
      <c r="T110" s="233"/>
      <c r="AT110" s="234" t="s">
        <v>180</v>
      </c>
      <c r="AU110" s="234" t="s">
        <v>83</v>
      </c>
      <c r="AV110" s="15" t="s">
        <v>81</v>
      </c>
      <c r="AW110" s="15" t="s">
        <v>34</v>
      </c>
      <c r="AX110" s="15" t="s">
        <v>73</v>
      </c>
      <c r="AY110" s="234" t="s">
        <v>172</v>
      </c>
    </row>
    <row r="111" spans="1:65" s="13" customFormat="1">
      <c r="B111" s="202"/>
      <c r="C111" s="203"/>
      <c r="D111" s="204" t="s">
        <v>180</v>
      </c>
      <c r="E111" s="205" t="s">
        <v>21</v>
      </c>
      <c r="F111" s="206" t="s">
        <v>264</v>
      </c>
      <c r="G111" s="203"/>
      <c r="H111" s="207">
        <v>1.6</v>
      </c>
      <c r="I111" s="208"/>
      <c r="J111" s="203"/>
      <c r="K111" s="203"/>
      <c r="L111" s="209"/>
      <c r="M111" s="210"/>
      <c r="N111" s="211"/>
      <c r="O111" s="211"/>
      <c r="P111" s="211"/>
      <c r="Q111" s="211"/>
      <c r="R111" s="211"/>
      <c r="S111" s="211"/>
      <c r="T111" s="212"/>
      <c r="AT111" s="213" t="s">
        <v>180</v>
      </c>
      <c r="AU111" s="213" t="s">
        <v>83</v>
      </c>
      <c r="AV111" s="13" t="s">
        <v>83</v>
      </c>
      <c r="AW111" s="13" t="s">
        <v>34</v>
      </c>
      <c r="AX111" s="13" t="s">
        <v>73</v>
      </c>
      <c r="AY111" s="213" t="s">
        <v>172</v>
      </c>
    </row>
    <row r="112" spans="1:65" s="14" customFormat="1">
      <c r="B112" s="214"/>
      <c r="C112" s="215"/>
      <c r="D112" s="204" t="s">
        <v>180</v>
      </c>
      <c r="E112" s="216" t="s">
        <v>21</v>
      </c>
      <c r="F112" s="217" t="s">
        <v>182</v>
      </c>
      <c r="G112" s="215"/>
      <c r="H112" s="218">
        <v>1.6</v>
      </c>
      <c r="I112" s="219"/>
      <c r="J112" s="215"/>
      <c r="K112" s="215"/>
      <c r="L112" s="220"/>
      <c r="M112" s="221"/>
      <c r="N112" s="222"/>
      <c r="O112" s="222"/>
      <c r="P112" s="222"/>
      <c r="Q112" s="222"/>
      <c r="R112" s="222"/>
      <c r="S112" s="222"/>
      <c r="T112" s="223"/>
      <c r="AT112" s="224" t="s">
        <v>180</v>
      </c>
      <c r="AU112" s="224" t="s">
        <v>83</v>
      </c>
      <c r="AV112" s="14" t="s">
        <v>178</v>
      </c>
      <c r="AW112" s="14" t="s">
        <v>34</v>
      </c>
      <c r="AX112" s="14" t="s">
        <v>81</v>
      </c>
      <c r="AY112" s="224" t="s">
        <v>172</v>
      </c>
    </row>
    <row r="113" spans="1:65" s="2" customFormat="1" ht="24" customHeight="1">
      <c r="A113" s="35"/>
      <c r="B113" s="36"/>
      <c r="C113" s="189" t="s">
        <v>236</v>
      </c>
      <c r="D113" s="189" t="s">
        <v>174</v>
      </c>
      <c r="E113" s="190" t="s">
        <v>950</v>
      </c>
      <c r="F113" s="191" t="s">
        <v>951</v>
      </c>
      <c r="G113" s="192" t="s">
        <v>115</v>
      </c>
      <c r="H113" s="193">
        <v>53.5</v>
      </c>
      <c r="I113" s="194"/>
      <c r="J113" s="195">
        <f>ROUND(I113*H113,2)</f>
        <v>0</v>
      </c>
      <c r="K113" s="191" t="s">
        <v>177</v>
      </c>
      <c r="L113" s="40"/>
      <c r="M113" s="196" t="s">
        <v>21</v>
      </c>
      <c r="N113" s="197" t="s">
        <v>44</v>
      </c>
      <c r="O113" s="65"/>
      <c r="P113" s="198">
        <f>O113*H113</f>
        <v>0</v>
      </c>
      <c r="Q113" s="198">
        <v>0</v>
      </c>
      <c r="R113" s="198">
        <f>Q113*H113</f>
        <v>0</v>
      </c>
      <c r="S113" s="198">
        <v>0</v>
      </c>
      <c r="T113" s="19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200" t="s">
        <v>178</v>
      </c>
      <c r="AT113" s="200" t="s">
        <v>174</v>
      </c>
      <c r="AU113" s="200" t="s">
        <v>83</v>
      </c>
      <c r="AY113" s="18" t="s">
        <v>172</v>
      </c>
      <c r="BE113" s="201">
        <f>IF(N113="základní",J113,0)</f>
        <v>0</v>
      </c>
      <c r="BF113" s="201">
        <f>IF(N113="snížená",J113,0)</f>
        <v>0</v>
      </c>
      <c r="BG113" s="201">
        <f>IF(N113="zákl. přenesená",J113,0)</f>
        <v>0</v>
      </c>
      <c r="BH113" s="201">
        <f>IF(N113="sníž. přenesená",J113,0)</f>
        <v>0</v>
      </c>
      <c r="BI113" s="201">
        <f>IF(N113="nulová",J113,0)</f>
        <v>0</v>
      </c>
      <c r="BJ113" s="18" t="s">
        <v>81</v>
      </c>
      <c r="BK113" s="201">
        <f>ROUND(I113*H113,2)</f>
        <v>0</v>
      </c>
      <c r="BL113" s="18" t="s">
        <v>178</v>
      </c>
      <c r="BM113" s="200" t="s">
        <v>295</v>
      </c>
    </row>
    <row r="114" spans="1:65" s="15" customFormat="1">
      <c r="B114" s="225"/>
      <c r="C114" s="226"/>
      <c r="D114" s="204" t="s">
        <v>180</v>
      </c>
      <c r="E114" s="227" t="s">
        <v>21</v>
      </c>
      <c r="F114" s="228" t="s">
        <v>1136</v>
      </c>
      <c r="G114" s="226"/>
      <c r="H114" s="227" t="s">
        <v>21</v>
      </c>
      <c r="I114" s="229"/>
      <c r="J114" s="226"/>
      <c r="K114" s="226"/>
      <c r="L114" s="230"/>
      <c r="M114" s="231"/>
      <c r="N114" s="232"/>
      <c r="O114" s="232"/>
      <c r="P114" s="232"/>
      <c r="Q114" s="232"/>
      <c r="R114" s="232"/>
      <c r="S114" s="232"/>
      <c r="T114" s="233"/>
      <c r="AT114" s="234" t="s">
        <v>180</v>
      </c>
      <c r="AU114" s="234" t="s">
        <v>83</v>
      </c>
      <c r="AV114" s="15" t="s">
        <v>81</v>
      </c>
      <c r="AW114" s="15" t="s">
        <v>34</v>
      </c>
      <c r="AX114" s="15" t="s">
        <v>73</v>
      </c>
      <c r="AY114" s="234" t="s">
        <v>172</v>
      </c>
    </row>
    <row r="115" spans="1:65" s="15" customFormat="1">
      <c r="B115" s="225"/>
      <c r="C115" s="226"/>
      <c r="D115" s="204" t="s">
        <v>180</v>
      </c>
      <c r="E115" s="227" t="s">
        <v>21</v>
      </c>
      <c r="F115" s="228" t="s">
        <v>297</v>
      </c>
      <c r="G115" s="226"/>
      <c r="H115" s="227" t="s">
        <v>21</v>
      </c>
      <c r="I115" s="229"/>
      <c r="J115" s="226"/>
      <c r="K115" s="226"/>
      <c r="L115" s="230"/>
      <c r="M115" s="231"/>
      <c r="N115" s="232"/>
      <c r="O115" s="232"/>
      <c r="P115" s="232"/>
      <c r="Q115" s="232"/>
      <c r="R115" s="232"/>
      <c r="S115" s="232"/>
      <c r="T115" s="233"/>
      <c r="AT115" s="234" t="s">
        <v>180</v>
      </c>
      <c r="AU115" s="234" t="s">
        <v>83</v>
      </c>
      <c r="AV115" s="15" t="s">
        <v>81</v>
      </c>
      <c r="AW115" s="15" t="s">
        <v>34</v>
      </c>
      <c r="AX115" s="15" t="s">
        <v>73</v>
      </c>
      <c r="AY115" s="234" t="s">
        <v>172</v>
      </c>
    </row>
    <row r="116" spans="1:65" s="13" customFormat="1">
      <c r="B116" s="202"/>
      <c r="C116" s="203"/>
      <c r="D116" s="204" t="s">
        <v>180</v>
      </c>
      <c r="E116" s="205" t="s">
        <v>21</v>
      </c>
      <c r="F116" s="206" t="s">
        <v>1176</v>
      </c>
      <c r="G116" s="203"/>
      <c r="H116" s="207">
        <v>61.587000000000003</v>
      </c>
      <c r="I116" s="208"/>
      <c r="J116" s="203"/>
      <c r="K116" s="203"/>
      <c r="L116" s="209"/>
      <c r="M116" s="210"/>
      <c r="N116" s="211"/>
      <c r="O116" s="211"/>
      <c r="P116" s="211"/>
      <c r="Q116" s="211"/>
      <c r="R116" s="211"/>
      <c r="S116" s="211"/>
      <c r="T116" s="212"/>
      <c r="AT116" s="213" t="s">
        <v>180</v>
      </c>
      <c r="AU116" s="213" t="s">
        <v>83</v>
      </c>
      <c r="AV116" s="13" t="s">
        <v>83</v>
      </c>
      <c r="AW116" s="13" t="s">
        <v>34</v>
      </c>
      <c r="AX116" s="13" t="s">
        <v>73</v>
      </c>
      <c r="AY116" s="213" t="s">
        <v>172</v>
      </c>
    </row>
    <row r="117" spans="1:65" s="13" customFormat="1">
      <c r="B117" s="202"/>
      <c r="C117" s="203"/>
      <c r="D117" s="204" t="s">
        <v>180</v>
      </c>
      <c r="E117" s="205" t="s">
        <v>21</v>
      </c>
      <c r="F117" s="206" t="s">
        <v>1177</v>
      </c>
      <c r="G117" s="203"/>
      <c r="H117" s="207">
        <v>16.189</v>
      </c>
      <c r="I117" s="208"/>
      <c r="J117" s="203"/>
      <c r="K117" s="203"/>
      <c r="L117" s="209"/>
      <c r="M117" s="210"/>
      <c r="N117" s="211"/>
      <c r="O117" s="211"/>
      <c r="P117" s="211"/>
      <c r="Q117" s="211"/>
      <c r="R117" s="211"/>
      <c r="S117" s="211"/>
      <c r="T117" s="212"/>
      <c r="AT117" s="213" t="s">
        <v>180</v>
      </c>
      <c r="AU117" s="213" t="s">
        <v>83</v>
      </c>
      <c r="AV117" s="13" t="s">
        <v>83</v>
      </c>
      <c r="AW117" s="13" t="s">
        <v>34</v>
      </c>
      <c r="AX117" s="13" t="s">
        <v>73</v>
      </c>
      <c r="AY117" s="213" t="s">
        <v>172</v>
      </c>
    </row>
    <row r="118" spans="1:65" s="15" customFormat="1">
      <c r="B118" s="225"/>
      <c r="C118" s="226"/>
      <c r="D118" s="204" t="s">
        <v>180</v>
      </c>
      <c r="E118" s="227" t="s">
        <v>21</v>
      </c>
      <c r="F118" s="228" t="s">
        <v>277</v>
      </c>
      <c r="G118" s="226"/>
      <c r="H118" s="227" t="s">
        <v>21</v>
      </c>
      <c r="I118" s="229"/>
      <c r="J118" s="226"/>
      <c r="K118" s="226"/>
      <c r="L118" s="230"/>
      <c r="M118" s="231"/>
      <c r="N118" s="232"/>
      <c r="O118" s="232"/>
      <c r="P118" s="232"/>
      <c r="Q118" s="232"/>
      <c r="R118" s="232"/>
      <c r="S118" s="232"/>
      <c r="T118" s="233"/>
      <c r="AT118" s="234" t="s">
        <v>180</v>
      </c>
      <c r="AU118" s="234" t="s">
        <v>83</v>
      </c>
      <c r="AV118" s="15" t="s">
        <v>81</v>
      </c>
      <c r="AW118" s="15" t="s">
        <v>34</v>
      </c>
      <c r="AX118" s="15" t="s">
        <v>73</v>
      </c>
      <c r="AY118" s="234" t="s">
        <v>172</v>
      </c>
    </row>
    <row r="119" spans="1:65" s="13" customFormat="1">
      <c r="B119" s="202"/>
      <c r="C119" s="203"/>
      <c r="D119" s="204" t="s">
        <v>180</v>
      </c>
      <c r="E119" s="205" t="s">
        <v>21</v>
      </c>
      <c r="F119" s="206" t="s">
        <v>1178</v>
      </c>
      <c r="G119" s="203"/>
      <c r="H119" s="207">
        <v>2.3250000000000002</v>
      </c>
      <c r="I119" s="208"/>
      <c r="J119" s="203"/>
      <c r="K119" s="203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180</v>
      </c>
      <c r="AU119" s="213" t="s">
        <v>83</v>
      </c>
      <c r="AV119" s="13" t="s">
        <v>83</v>
      </c>
      <c r="AW119" s="13" t="s">
        <v>34</v>
      </c>
      <c r="AX119" s="13" t="s">
        <v>73</v>
      </c>
      <c r="AY119" s="213" t="s">
        <v>172</v>
      </c>
    </row>
    <row r="120" spans="1:65" s="13" customFormat="1">
      <c r="B120" s="202"/>
      <c r="C120" s="203"/>
      <c r="D120" s="204" t="s">
        <v>180</v>
      </c>
      <c r="E120" s="205" t="s">
        <v>21</v>
      </c>
      <c r="F120" s="206" t="s">
        <v>1179</v>
      </c>
      <c r="G120" s="203"/>
      <c r="H120" s="207">
        <v>4.758</v>
      </c>
      <c r="I120" s="208"/>
      <c r="J120" s="203"/>
      <c r="K120" s="203"/>
      <c r="L120" s="209"/>
      <c r="M120" s="210"/>
      <c r="N120" s="211"/>
      <c r="O120" s="211"/>
      <c r="P120" s="211"/>
      <c r="Q120" s="211"/>
      <c r="R120" s="211"/>
      <c r="S120" s="211"/>
      <c r="T120" s="212"/>
      <c r="AT120" s="213" t="s">
        <v>180</v>
      </c>
      <c r="AU120" s="213" t="s">
        <v>83</v>
      </c>
      <c r="AV120" s="13" t="s">
        <v>83</v>
      </c>
      <c r="AW120" s="13" t="s">
        <v>34</v>
      </c>
      <c r="AX120" s="13" t="s">
        <v>73</v>
      </c>
      <c r="AY120" s="213" t="s">
        <v>172</v>
      </c>
    </row>
    <row r="121" spans="1:65" s="13" customFormat="1">
      <c r="B121" s="202"/>
      <c r="C121" s="203"/>
      <c r="D121" s="204" t="s">
        <v>180</v>
      </c>
      <c r="E121" s="205" t="s">
        <v>21</v>
      </c>
      <c r="F121" s="206" t="s">
        <v>1180</v>
      </c>
      <c r="G121" s="203"/>
      <c r="H121" s="207">
        <v>22.14</v>
      </c>
      <c r="I121" s="208"/>
      <c r="J121" s="203"/>
      <c r="K121" s="203"/>
      <c r="L121" s="209"/>
      <c r="M121" s="210"/>
      <c r="N121" s="211"/>
      <c r="O121" s="211"/>
      <c r="P121" s="211"/>
      <c r="Q121" s="211"/>
      <c r="R121" s="211"/>
      <c r="S121" s="211"/>
      <c r="T121" s="212"/>
      <c r="AT121" s="213" t="s">
        <v>180</v>
      </c>
      <c r="AU121" s="213" t="s">
        <v>83</v>
      </c>
      <c r="AV121" s="13" t="s">
        <v>83</v>
      </c>
      <c r="AW121" s="13" t="s">
        <v>34</v>
      </c>
      <c r="AX121" s="13" t="s">
        <v>73</v>
      </c>
      <c r="AY121" s="213" t="s">
        <v>172</v>
      </c>
    </row>
    <row r="122" spans="1:65" s="14" customFormat="1">
      <c r="B122" s="214"/>
      <c r="C122" s="215"/>
      <c r="D122" s="204" t="s">
        <v>180</v>
      </c>
      <c r="E122" s="216" t="s">
        <v>134</v>
      </c>
      <c r="F122" s="217" t="s">
        <v>182</v>
      </c>
      <c r="G122" s="215"/>
      <c r="H122" s="218">
        <v>106.999</v>
      </c>
      <c r="I122" s="219"/>
      <c r="J122" s="215"/>
      <c r="K122" s="215"/>
      <c r="L122" s="220"/>
      <c r="M122" s="221"/>
      <c r="N122" s="222"/>
      <c r="O122" s="222"/>
      <c r="P122" s="222"/>
      <c r="Q122" s="222"/>
      <c r="R122" s="222"/>
      <c r="S122" s="222"/>
      <c r="T122" s="223"/>
      <c r="AT122" s="224" t="s">
        <v>180</v>
      </c>
      <c r="AU122" s="224" t="s">
        <v>83</v>
      </c>
      <c r="AV122" s="14" t="s">
        <v>178</v>
      </c>
      <c r="AW122" s="14" t="s">
        <v>34</v>
      </c>
      <c r="AX122" s="14" t="s">
        <v>73</v>
      </c>
      <c r="AY122" s="224" t="s">
        <v>172</v>
      </c>
    </row>
    <row r="123" spans="1:65" s="13" customFormat="1">
      <c r="B123" s="202"/>
      <c r="C123" s="203"/>
      <c r="D123" s="204" t="s">
        <v>180</v>
      </c>
      <c r="E123" s="205" t="s">
        <v>21</v>
      </c>
      <c r="F123" s="206" t="s">
        <v>323</v>
      </c>
      <c r="G123" s="203"/>
      <c r="H123" s="207">
        <v>53.5</v>
      </c>
      <c r="I123" s="208"/>
      <c r="J123" s="203"/>
      <c r="K123" s="203"/>
      <c r="L123" s="209"/>
      <c r="M123" s="210"/>
      <c r="N123" s="211"/>
      <c r="O123" s="211"/>
      <c r="P123" s="211"/>
      <c r="Q123" s="211"/>
      <c r="R123" s="211"/>
      <c r="S123" s="211"/>
      <c r="T123" s="212"/>
      <c r="AT123" s="213" t="s">
        <v>180</v>
      </c>
      <c r="AU123" s="213" t="s">
        <v>83</v>
      </c>
      <c r="AV123" s="13" t="s">
        <v>83</v>
      </c>
      <c r="AW123" s="13" t="s">
        <v>34</v>
      </c>
      <c r="AX123" s="13" t="s">
        <v>81</v>
      </c>
      <c r="AY123" s="213" t="s">
        <v>172</v>
      </c>
    </row>
    <row r="124" spans="1:65" s="2" customFormat="1" ht="24" customHeight="1">
      <c r="A124" s="35"/>
      <c r="B124" s="36"/>
      <c r="C124" s="189" t="s">
        <v>240</v>
      </c>
      <c r="D124" s="189" t="s">
        <v>174</v>
      </c>
      <c r="E124" s="190" t="s">
        <v>325</v>
      </c>
      <c r="F124" s="191" t="s">
        <v>326</v>
      </c>
      <c r="G124" s="192" t="s">
        <v>115</v>
      </c>
      <c r="H124" s="193">
        <v>16.05</v>
      </c>
      <c r="I124" s="194"/>
      <c r="J124" s="195">
        <f>ROUND(I124*H124,2)</f>
        <v>0</v>
      </c>
      <c r="K124" s="191" t="s">
        <v>177</v>
      </c>
      <c r="L124" s="40"/>
      <c r="M124" s="196" t="s">
        <v>21</v>
      </c>
      <c r="N124" s="197" t="s">
        <v>44</v>
      </c>
      <c r="O124" s="65"/>
      <c r="P124" s="198">
        <f>O124*H124</f>
        <v>0</v>
      </c>
      <c r="Q124" s="198">
        <v>0</v>
      </c>
      <c r="R124" s="198">
        <f>Q124*H124</f>
        <v>0</v>
      </c>
      <c r="S124" s="198">
        <v>0</v>
      </c>
      <c r="T124" s="19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0" t="s">
        <v>178</v>
      </c>
      <c r="AT124" s="200" t="s">
        <v>174</v>
      </c>
      <c r="AU124" s="200" t="s">
        <v>83</v>
      </c>
      <c r="AY124" s="18" t="s">
        <v>172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18" t="s">
        <v>81</v>
      </c>
      <c r="BK124" s="201">
        <f>ROUND(I124*H124,2)</f>
        <v>0</v>
      </c>
      <c r="BL124" s="18" t="s">
        <v>178</v>
      </c>
      <c r="BM124" s="200" t="s">
        <v>327</v>
      </c>
    </row>
    <row r="125" spans="1:65" s="13" customFormat="1">
      <c r="B125" s="202"/>
      <c r="C125" s="203"/>
      <c r="D125" s="204" t="s">
        <v>180</v>
      </c>
      <c r="E125" s="205" t="s">
        <v>21</v>
      </c>
      <c r="F125" s="206" t="s">
        <v>328</v>
      </c>
      <c r="G125" s="203"/>
      <c r="H125" s="207">
        <v>16.05</v>
      </c>
      <c r="I125" s="208"/>
      <c r="J125" s="203"/>
      <c r="K125" s="203"/>
      <c r="L125" s="209"/>
      <c r="M125" s="210"/>
      <c r="N125" s="211"/>
      <c r="O125" s="211"/>
      <c r="P125" s="211"/>
      <c r="Q125" s="211"/>
      <c r="R125" s="211"/>
      <c r="S125" s="211"/>
      <c r="T125" s="212"/>
      <c r="AT125" s="213" t="s">
        <v>180</v>
      </c>
      <c r="AU125" s="213" t="s">
        <v>83</v>
      </c>
      <c r="AV125" s="13" t="s">
        <v>83</v>
      </c>
      <c r="AW125" s="13" t="s">
        <v>34</v>
      </c>
      <c r="AX125" s="13" t="s">
        <v>73</v>
      </c>
      <c r="AY125" s="213" t="s">
        <v>172</v>
      </c>
    </row>
    <row r="126" spans="1:65" s="14" customFormat="1">
      <c r="B126" s="214"/>
      <c r="C126" s="215"/>
      <c r="D126" s="204" t="s">
        <v>180</v>
      </c>
      <c r="E126" s="216" t="s">
        <v>21</v>
      </c>
      <c r="F126" s="217" t="s">
        <v>182</v>
      </c>
      <c r="G126" s="215"/>
      <c r="H126" s="218">
        <v>16.05</v>
      </c>
      <c r="I126" s="219"/>
      <c r="J126" s="215"/>
      <c r="K126" s="215"/>
      <c r="L126" s="220"/>
      <c r="M126" s="221"/>
      <c r="N126" s="222"/>
      <c r="O126" s="222"/>
      <c r="P126" s="222"/>
      <c r="Q126" s="222"/>
      <c r="R126" s="222"/>
      <c r="S126" s="222"/>
      <c r="T126" s="223"/>
      <c r="AT126" s="224" t="s">
        <v>180</v>
      </c>
      <c r="AU126" s="224" t="s">
        <v>83</v>
      </c>
      <c r="AV126" s="14" t="s">
        <v>178</v>
      </c>
      <c r="AW126" s="14" t="s">
        <v>34</v>
      </c>
      <c r="AX126" s="14" t="s">
        <v>81</v>
      </c>
      <c r="AY126" s="224" t="s">
        <v>172</v>
      </c>
    </row>
    <row r="127" spans="1:65" s="2" customFormat="1" ht="24" customHeight="1">
      <c r="A127" s="35"/>
      <c r="B127" s="36"/>
      <c r="C127" s="189" t="s">
        <v>8</v>
      </c>
      <c r="D127" s="189" t="s">
        <v>174</v>
      </c>
      <c r="E127" s="190" t="s">
        <v>960</v>
      </c>
      <c r="F127" s="191" t="s">
        <v>961</v>
      </c>
      <c r="G127" s="192" t="s">
        <v>115</v>
      </c>
      <c r="H127" s="193">
        <v>53.5</v>
      </c>
      <c r="I127" s="194"/>
      <c r="J127" s="195">
        <f>ROUND(I127*H127,2)</f>
        <v>0</v>
      </c>
      <c r="K127" s="191" t="s">
        <v>177</v>
      </c>
      <c r="L127" s="40"/>
      <c r="M127" s="196" t="s">
        <v>21</v>
      </c>
      <c r="N127" s="197" t="s">
        <v>44</v>
      </c>
      <c r="O127" s="65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178</v>
      </c>
      <c r="AT127" s="200" t="s">
        <v>174</v>
      </c>
      <c r="AU127" s="200" t="s">
        <v>83</v>
      </c>
      <c r="AY127" s="18" t="s">
        <v>172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81</v>
      </c>
      <c r="BK127" s="201">
        <f>ROUND(I127*H127,2)</f>
        <v>0</v>
      </c>
      <c r="BL127" s="18" t="s">
        <v>178</v>
      </c>
      <c r="BM127" s="200" t="s">
        <v>332</v>
      </c>
    </row>
    <row r="128" spans="1:65" s="13" customFormat="1">
      <c r="B128" s="202"/>
      <c r="C128" s="203"/>
      <c r="D128" s="204" t="s">
        <v>180</v>
      </c>
      <c r="E128" s="205" t="s">
        <v>21</v>
      </c>
      <c r="F128" s="206" t="s">
        <v>323</v>
      </c>
      <c r="G128" s="203"/>
      <c r="H128" s="207">
        <v>53.5</v>
      </c>
      <c r="I128" s="208"/>
      <c r="J128" s="203"/>
      <c r="K128" s="203"/>
      <c r="L128" s="209"/>
      <c r="M128" s="210"/>
      <c r="N128" s="211"/>
      <c r="O128" s="211"/>
      <c r="P128" s="211"/>
      <c r="Q128" s="211"/>
      <c r="R128" s="211"/>
      <c r="S128" s="211"/>
      <c r="T128" s="212"/>
      <c r="AT128" s="213" t="s">
        <v>180</v>
      </c>
      <c r="AU128" s="213" t="s">
        <v>83</v>
      </c>
      <c r="AV128" s="13" t="s">
        <v>83</v>
      </c>
      <c r="AW128" s="13" t="s">
        <v>34</v>
      </c>
      <c r="AX128" s="13" t="s">
        <v>73</v>
      </c>
      <c r="AY128" s="213" t="s">
        <v>172</v>
      </c>
    </row>
    <row r="129" spans="1:65" s="14" customFormat="1">
      <c r="B129" s="214"/>
      <c r="C129" s="215"/>
      <c r="D129" s="204" t="s">
        <v>180</v>
      </c>
      <c r="E129" s="216" t="s">
        <v>21</v>
      </c>
      <c r="F129" s="217" t="s">
        <v>182</v>
      </c>
      <c r="G129" s="215"/>
      <c r="H129" s="218">
        <v>53.5</v>
      </c>
      <c r="I129" s="219"/>
      <c r="J129" s="215"/>
      <c r="K129" s="215"/>
      <c r="L129" s="220"/>
      <c r="M129" s="221"/>
      <c r="N129" s="222"/>
      <c r="O129" s="222"/>
      <c r="P129" s="222"/>
      <c r="Q129" s="222"/>
      <c r="R129" s="222"/>
      <c r="S129" s="222"/>
      <c r="T129" s="223"/>
      <c r="AT129" s="224" t="s">
        <v>180</v>
      </c>
      <c r="AU129" s="224" t="s">
        <v>83</v>
      </c>
      <c r="AV129" s="14" t="s">
        <v>178</v>
      </c>
      <c r="AW129" s="14" t="s">
        <v>34</v>
      </c>
      <c r="AX129" s="14" t="s">
        <v>81</v>
      </c>
      <c r="AY129" s="224" t="s">
        <v>172</v>
      </c>
    </row>
    <row r="130" spans="1:65" s="2" customFormat="1" ht="24" customHeight="1">
      <c r="A130" s="35"/>
      <c r="B130" s="36"/>
      <c r="C130" s="189" t="s">
        <v>248</v>
      </c>
      <c r="D130" s="189" t="s">
        <v>174</v>
      </c>
      <c r="E130" s="190" t="s">
        <v>334</v>
      </c>
      <c r="F130" s="191" t="s">
        <v>335</v>
      </c>
      <c r="G130" s="192" t="s">
        <v>115</v>
      </c>
      <c r="H130" s="193">
        <v>16.05</v>
      </c>
      <c r="I130" s="194"/>
      <c r="J130" s="195">
        <f>ROUND(I130*H130,2)</f>
        <v>0</v>
      </c>
      <c r="K130" s="191" t="s">
        <v>177</v>
      </c>
      <c r="L130" s="40"/>
      <c r="M130" s="196" t="s">
        <v>21</v>
      </c>
      <c r="N130" s="197" t="s">
        <v>44</v>
      </c>
      <c r="O130" s="65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178</v>
      </c>
      <c r="AT130" s="200" t="s">
        <v>174</v>
      </c>
      <c r="AU130" s="200" t="s">
        <v>83</v>
      </c>
      <c r="AY130" s="18" t="s">
        <v>172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81</v>
      </c>
      <c r="BK130" s="201">
        <f>ROUND(I130*H130,2)</f>
        <v>0</v>
      </c>
      <c r="BL130" s="18" t="s">
        <v>178</v>
      </c>
      <c r="BM130" s="200" t="s">
        <v>336</v>
      </c>
    </row>
    <row r="131" spans="1:65" s="13" customFormat="1">
      <c r="B131" s="202"/>
      <c r="C131" s="203"/>
      <c r="D131" s="204" t="s">
        <v>180</v>
      </c>
      <c r="E131" s="205" t="s">
        <v>21</v>
      </c>
      <c r="F131" s="206" t="s">
        <v>328</v>
      </c>
      <c r="G131" s="203"/>
      <c r="H131" s="207">
        <v>16.05</v>
      </c>
      <c r="I131" s="208"/>
      <c r="J131" s="203"/>
      <c r="K131" s="203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180</v>
      </c>
      <c r="AU131" s="213" t="s">
        <v>83</v>
      </c>
      <c r="AV131" s="13" t="s">
        <v>83</v>
      </c>
      <c r="AW131" s="13" t="s">
        <v>34</v>
      </c>
      <c r="AX131" s="13" t="s">
        <v>73</v>
      </c>
      <c r="AY131" s="213" t="s">
        <v>172</v>
      </c>
    </row>
    <row r="132" spans="1:65" s="14" customFormat="1">
      <c r="B132" s="214"/>
      <c r="C132" s="215"/>
      <c r="D132" s="204" t="s">
        <v>180</v>
      </c>
      <c r="E132" s="216" t="s">
        <v>21</v>
      </c>
      <c r="F132" s="217" t="s">
        <v>182</v>
      </c>
      <c r="G132" s="215"/>
      <c r="H132" s="218">
        <v>16.05</v>
      </c>
      <c r="I132" s="219"/>
      <c r="J132" s="215"/>
      <c r="K132" s="215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180</v>
      </c>
      <c r="AU132" s="224" t="s">
        <v>83</v>
      </c>
      <c r="AV132" s="14" t="s">
        <v>178</v>
      </c>
      <c r="AW132" s="14" t="s">
        <v>34</v>
      </c>
      <c r="AX132" s="14" t="s">
        <v>81</v>
      </c>
      <c r="AY132" s="224" t="s">
        <v>172</v>
      </c>
    </row>
    <row r="133" spans="1:65" s="2" customFormat="1" ht="24" customHeight="1">
      <c r="A133" s="35"/>
      <c r="B133" s="36"/>
      <c r="C133" s="189" t="s">
        <v>253</v>
      </c>
      <c r="D133" s="189" t="s">
        <v>174</v>
      </c>
      <c r="E133" s="190" t="s">
        <v>349</v>
      </c>
      <c r="F133" s="191" t="s">
        <v>350</v>
      </c>
      <c r="G133" s="192" t="s">
        <v>125</v>
      </c>
      <c r="H133" s="193">
        <v>282.41500000000002</v>
      </c>
      <c r="I133" s="194"/>
      <c r="J133" s="195">
        <f>ROUND(I133*H133,2)</f>
        <v>0</v>
      </c>
      <c r="K133" s="191" t="s">
        <v>177</v>
      </c>
      <c r="L133" s="40"/>
      <c r="M133" s="196" t="s">
        <v>21</v>
      </c>
      <c r="N133" s="197" t="s">
        <v>44</v>
      </c>
      <c r="O133" s="65"/>
      <c r="P133" s="198">
        <f>O133*H133</f>
        <v>0</v>
      </c>
      <c r="Q133" s="198">
        <v>8.4000000000000003E-4</v>
      </c>
      <c r="R133" s="198">
        <f>Q133*H133</f>
        <v>0.23722860000000004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178</v>
      </c>
      <c r="AT133" s="200" t="s">
        <v>174</v>
      </c>
      <c r="AU133" s="200" t="s">
        <v>83</v>
      </c>
      <c r="AY133" s="18" t="s">
        <v>172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81</v>
      </c>
      <c r="BK133" s="201">
        <f>ROUND(I133*H133,2)</f>
        <v>0</v>
      </c>
      <c r="BL133" s="18" t="s">
        <v>178</v>
      </c>
      <c r="BM133" s="200" t="s">
        <v>351</v>
      </c>
    </row>
    <row r="134" spans="1:65" s="15" customFormat="1">
      <c r="B134" s="225"/>
      <c r="C134" s="226"/>
      <c r="D134" s="204" t="s">
        <v>180</v>
      </c>
      <c r="E134" s="227" t="s">
        <v>21</v>
      </c>
      <c r="F134" s="228" t="s">
        <v>1136</v>
      </c>
      <c r="G134" s="226"/>
      <c r="H134" s="227" t="s">
        <v>21</v>
      </c>
      <c r="I134" s="229"/>
      <c r="J134" s="226"/>
      <c r="K134" s="226"/>
      <c r="L134" s="230"/>
      <c r="M134" s="231"/>
      <c r="N134" s="232"/>
      <c r="O134" s="232"/>
      <c r="P134" s="232"/>
      <c r="Q134" s="232"/>
      <c r="R134" s="232"/>
      <c r="S134" s="232"/>
      <c r="T134" s="233"/>
      <c r="AT134" s="234" t="s">
        <v>180</v>
      </c>
      <c r="AU134" s="234" t="s">
        <v>83</v>
      </c>
      <c r="AV134" s="15" t="s">
        <v>81</v>
      </c>
      <c r="AW134" s="15" t="s">
        <v>34</v>
      </c>
      <c r="AX134" s="15" t="s">
        <v>73</v>
      </c>
      <c r="AY134" s="234" t="s">
        <v>172</v>
      </c>
    </row>
    <row r="135" spans="1:65" s="15" customFormat="1">
      <c r="B135" s="225"/>
      <c r="C135" s="226"/>
      <c r="D135" s="204" t="s">
        <v>180</v>
      </c>
      <c r="E135" s="227" t="s">
        <v>21</v>
      </c>
      <c r="F135" s="228" t="s">
        <v>297</v>
      </c>
      <c r="G135" s="226"/>
      <c r="H135" s="227" t="s">
        <v>21</v>
      </c>
      <c r="I135" s="229"/>
      <c r="J135" s="226"/>
      <c r="K135" s="226"/>
      <c r="L135" s="230"/>
      <c r="M135" s="231"/>
      <c r="N135" s="232"/>
      <c r="O135" s="232"/>
      <c r="P135" s="232"/>
      <c r="Q135" s="232"/>
      <c r="R135" s="232"/>
      <c r="S135" s="232"/>
      <c r="T135" s="233"/>
      <c r="AT135" s="234" t="s">
        <v>180</v>
      </c>
      <c r="AU135" s="234" t="s">
        <v>83</v>
      </c>
      <c r="AV135" s="15" t="s">
        <v>81</v>
      </c>
      <c r="AW135" s="15" t="s">
        <v>34</v>
      </c>
      <c r="AX135" s="15" t="s">
        <v>73</v>
      </c>
      <c r="AY135" s="234" t="s">
        <v>172</v>
      </c>
    </row>
    <row r="136" spans="1:65" s="13" customFormat="1">
      <c r="B136" s="202"/>
      <c r="C136" s="203"/>
      <c r="D136" s="204" t="s">
        <v>180</v>
      </c>
      <c r="E136" s="205" t="s">
        <v>21</v>
      </c>
      <c r="F136" s="206" t="s">
        <v>1181</v>
      </c>
      <c r="G136" s="203"/>
      <c r="H136" s="207">
        <v>206.11500000000001</v>
      </c>
      <c r="I136" s="208"/>
      <c r="J136" s="203"/>
      <c r="K136" s="203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180</v>
      </c>
      <c r="AU136" s="213" t="s">
        <v>83</v>
      </c>
      <c r="AV136" s="13" t="s">
        <v>83</v>
      </c>
      <c r="AW136" s="13" t="s">
        <v>34</v>
      </c>
      <c r="AX136" s="13" t="s">
        <v>73</v>
      </c>
      <c r="AY136" s="213" t="s">
        <v>172</v>
      </c>
    </row>
    <row r="137" spans="1:65" s="15" customFormat="1">
      <c r="B137" s="225"/>
      <c r="C137" s="226"/>
      <c r="D137" s="204" t="s">
        <v>180</v>
      </c>
      <c r="E137" s="227" t="s">
        <v>21</v>
      </c>
      <c r="F137" s="228" t="s">
        <v>277</v>
      </c>
      <c r="G137" s="226"/>
      <c r="H137" s="227" t="s">
        <v>21</v>
      </c>
      <c r="I137" s="229"/>
      <c r="J137" s="226"/>
      <c r="K137" s="226"/>
      <c r="L137" s="230"/>
      <c r="M137" s="231"/>
      <c r="N137" s="232"/>
      <c r="O137" s="232"/>
      <c r="P137" s="232"/>
      <c r="Q137" s="232"/>
      <c r="R137" s="232"/>
      <c r="S137" s="232"/>
      <c r="T137" s="233"/>
      <c r="AT137" s="234" t="s">
        <v>180</v>
      </c>
      <c r="AU137" s="234" t="s">
        <v>83</v>
      </c>
      <c r="AV137" s="15" t="s">
        <v>81</v>
      </c>
      <c r="AW137" s="15" t="s">
        <v>34</v>
      </c>
      <c r="AX137" s="15" t="s">
        <v>73</v>
      </c>
      <c r="AY137" s="234" t="s">
        <v>172</v>
      </c>
    </row>
    <row r="138" spans="1:65" s="13" customFormat="1">
      <c r="B138" s="202"/>
      <c r="C138" s="203"/>
      <c r="D138" s="204" t="s">
        <v>180</v>
      </c>
      <c r="E138" s="205" t="s">
        <v>21</v>
      </c>
      <c r="F138" s="206" t="s">
        <v>1182</v>
      </c>
      <c r="G138" s="203"/>
      <c r="H138" s="207">
        <v>76.3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180</v>
      </c>
      <c r="AU138" s="213" t="s">
        <v>83</v>
      </c>
      <c r="AV138" s="13" t="s">
        <v>83</v>
      </c>
      <c r="AW138" s="13" t="s">
        <v>34</v>
      </c>
      <c r="AX138" s="13" t="s">
        <v>73</v>
      </c>
      <c r="AY138" s="213" t="s">
        <v>172</v>
      </c>
    </row>
    <row r="139" spans="1:65" s="14" customFormat="1">
      <c r="B139" s="214"/>
      <c r="C139" s="215"/>
      <c r="D139" s="204" t="s">
        <v>180</v>
      </c>
      <c r="E139" s="216" t="s">
        <v>124</v>
      </c>
      <c r="F139" s="217" t="s">
        <v>182</v>
      </c>
      <c r="G139" s="215"/>
      <c r="H139" s="218">
        <v>282.41500000000002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180</v>
      </c>
      <c r="AU139" s="224" t="s">
        <v>83</v>
      </c>
      <c r="AV139" s="14" t="s">
        <v>178</v>
      </c>
      <c r="AW139" s="14" t="s">
        <v>34</v>
      </c>
      <c r="AX139" s="14" t="s">
        <v>81</v>
      </c>
      <c r="AY139" s="224" t="s">
        <v>172</v>
      </c>
    </row>
    <row r="140" spans="1:65" s="2" customFormat="1" ht="24" customHeight="1">
      <c r="A140" s="35"/>
      <c r="B140" s="36"/>
      <c r="C140" s="189" t="s">
        <v>257</v>
      </c>
      <c r="D140" s="189" t="s">
        <v>174</v>
      </c>
      <c r="E140" s="190" t="s">
        <v>373</v>
      </c>
      <c r="F140" s="191" t="s">
        <v>374</v>
      </c>
      <c r="G140" s="192" t="s">
        <v>125</v>
      </c>
      <c r="H140" s="193">
        <v>282.41500000000002</v>
      </c>
      <c r="I140" s="194"/>
      <c r="J140" s="195">
        <f>ROUND(I140*H140,2)</f>
        <v>0</v>
      </c>
      <c r="K140" s="191" t="s">
        <v>177</v>
      </c>
      <c r="L140" s="40"/>
      <c r="M140" s="196" t="s">
        <v>21</v>
      </c>
      <c r="N140" s="197" t="s">
        <v>44</v>
      </c>
      <c r="O140" s="65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178</v>
      </c>
      <c r="AT140" s="200" t="s">
        <v>174</v>
      </c>
      <c r="AU140" s="200" t="s">
        <v>83</v>
      </c>
      <c r="AY140" s="18" t="s">
        <v>172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81</v>
      </c>
      <c r="BK140" s="201">
        <f>ROUND(I140*H140,2)</f>
        <v>0</v>
      </c>
      <c r="BL140" s="18" t="s">
        <v>178</v>
      </c>
      <c r="BM140" s="200" t="s">
        <v>375</v>
      </c>
    </row>
    <row r="141" spans="1:65" s="13" customFormat="1">
      <c r="B141" s="202"/>
      <c r="C141" s="203"/>
      <c r="D141" s="204" t="s">
        <v>180</v>
      </c>
      <c r="E141" s="205" t="s">
        <v>21</v>
      </c>
      <c r="F141" s="206" t="s">
        <v>124</v>
      </c>
      <c r="G141" s="203"/>
      <c r="H141" s="207">
        <v>282.41500000000002</v>
      </c>
      <c r="I141" s="208"/>
      <c r="J141" s="203"/>
      <c r="K141" s="203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180</v>
      </c>
      <c r="AU141" s="213" t="s">
        <v>83</v>
      </c>
      <c r="AV141" s="13" t="s">
        <v>83</v>
      </c>
      <c r="AW141" s="13" t="s">
        <v>34</v>
      </c>
      <c r="AX141" s="13" t="s">
        <v>73</v>
      </c>
      <c r="AY141" s="213" t="s">
        <v>172</v>
      </c>
    </row>
    <row r="142" spans="1:65" s="14" customFormat="1">
      <c r="B142" s="214"/>
      <c r="C142" s="215"/>
      <c r="D142" s="204" t="s">
        <v>180</v>
      </c>
      <c r="E142" s="216" t="s">
        <v>21</v>
      </c>
      <c r="F142" s="217" t="s">
        <v>182</v>
      </c>
      <c r="G142" s="215"/>
      <c r="H142" s="218">
        <v>282.41500000000002</v>
      </c>
      <c r="I142" s="219"/>
      <c r="J142" s="215"/>
      <c r="K142" s="215"/>
      <c r="L142" s="220"/>
      <c r="M142" s="221"/>
      <c r="N142" s="222"/>
      <c r="O142" s="222"/>
      <c r="P142" s="222"/>
      <c r="Q142" s="222"/>
      <c r="R142" s="222"/>
      <c r="S142" s="222"/>
      <c r="T142" s="223"/>
      <c r="AT142" s="224" t="s">
        <v>180</v>
      </c>
      <c r="AU142" s="224" t="s">
        <v>83</v>
      </c>
      <c r="AV142" s="14" t="s">
        <v>178</v>
      </c>
      <c r="AW142" s="14" t="s">
        <v>34</v>
      </c>
      <c r="AX142" s="14" t="s">
        <v>81</v>
      </c>
      <c r="AY142" s="224" t="s">
        <v>172</v>
      </c>
    </row>
    <row r="143" spans="1:65" s="2" customFormat="1" ht="24" customHeight="1">
      <c r="A143" s="35"/>
      <c r="B143" s="36"/>
      <c r="C143" s="189" t="s">
        <v>265</v>
      </c>
      <c r="D143" s="189" t="s">
        <v>174</v>
      </c>
      <c r="E143" s="190" t="s">
        <v>381</v>
      </c>
      <c r="F143" s="191" t="s">
        <v>382</v>
      </c>
      <c r="G143" s="192" t="s">
        <v>115</v>
      </c>
      <c r="H143" s="193">
        <v>106.999</v>
      </c>
      <c r="I143" s="194"/>
      <c r="J143" s="195">
        <f>ROUND(I143*H143,2)</f>
        <v>0</v>
      </c>
      <c r="K143" s="191" t="s">
        <v>177</v>
      </c>
      <c r="L143" s="40"/>
      <c r="M143" s="196" t="s">
        <v>21</v>
      </c>
      <c r="N143" s="197" t="s">
        <v>44</v>
      </c>
      <c r="O143" s="65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178</v>
      </c>
      <c r="AT143" s="200" t="s">
        <v>174</v>
      </c>
      <c r="AU143" s="200" t="s">
        <v>83</v>
      </c>
      <c r="AY143" s="18" t="s">
        <v>172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81</v>
      </c>
      <c r="BK143" s="201">
        <f>ROUND(I143*H143,2)</f>
        <v>0</v>
      </c>
      <c r="BL143" s="18" t="s">
        <v>178</v>
      </c>
      <c r="BM143" s="200" t="s">
        <v>383</v>
      </c>
    </row>
    <row r="144" spans="1:65" s="13" customFormat="1">
      <c r="B144" s="202"/>
      <c r="C144" s="203"/>
      <c r="D144" s="204" t="s">
        <v>180</v>
      </c>
      <c r="E144" s="205" t="s">
        <v>21</v>
      </c>
      <c r="F144" s="206" t="s">
        <v>134</v>
      </c>
      <c r="G144" s="203"/>
      <c r="H144" s="207">
        <v>106.999</v>
      </c>
      <c r="I144" s="208"/>
      <c r="J144" s="203"/>
      <c r="K144" s="203"/>
      <c r="L144" s="209"/>
      <c r="M144" s="210"/>
      <c r="N144" s="211"/>
      <c r="O144" s="211"/>
      <c r="P144" s="211"/>
      <c r="Q144" s="211"/>
      <c r="R144" s="211"/>
      <c r="S144" s="211"/>
      <c r="T144" s="212"/>
      <c r="AT144" s="213" t="s">
        <v>180</v>
      </c>
      <c r="AU144" s="213" t="s">
        <v>83</v>
      </c>
      <c r="AV144" s="13" t="s">
        <v>83</v>
      </c>
      <c r="AW144" s="13" t="s">
        <v>34</v>
      </c>
      <c r="AX144" s="13" t="s">
        <v>73</v>
      </c>
      <c r="AY144" s="213" t="s">
        <v>172</v>
      </c>
    </row>
    <row r="145" spans="1:65" s="14" customFormat="1">
      <c r="B145" s="214"/>
      <c r="C145" s="215"/>
      <c r="D145" s="204" t="s">
        <v>180</v>
      </c>
      <c r="E145" s="216" t="s">
        <v>21</v>
      </c>
      <c r="F145" s="217" t="s">
        <v>182</v>
      </c>
      <c r="G145" s="215"/>
      <c r="H145" s="218">
        <v>106.999</v>
      </c>
      <c r="I145" s="219"/>
      <c r="J145" s="215"/>
      <c r="K145" s="215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180</v>
      </c>
      <c r="AU145" s="224" t="s">
        <v>83</v>
      </c>
      <c r="AV145" s="14" t="s">
        <v>178</v>
      </c>
      <c r="AW145" s="14" t="s">
        <v>34</v>
      </c>
      <c r="AX145" s="14" t="s">
        <v>81</v>
      </c>
      <c r="AY145" s="224" t="s">
        <v>172</v>
      </c>
    </row>
    <row r="146" spans="1:65" s="2" customFormat="1" ht="24" customHeight="1">
      <c r="A146" s="35"/>
      <c r="B146" s="36"/>
      <c r="C146" s="189" t="s">
        <v>272</v>
      </c>
      <c r="D146" s="189" t="s">
        <v>174</v>
      </c>
      <c r="E146" s="190" t="s">
        <v>386</v>
      </c>
      <c r="F146" s="191" t="s">
        <v>387</v>
      </c>
      <c r="G146" s="192" t="s">
        <v>115</v>
      </c>
      <c r="H146" s="193">
        <v>131.85400000000001</v>
      </c>
      <c r="I146" s="194"/>
      <c r="J146" s="195">
        <f>ROUND(I146*H146,2)</f>
        <v>0</v>
      </c>
      <c r="K146" s="191" t="s">
        <v>177</v>
      </c>
      <c r="L146" s="40"/>
      <c r="M146" s="196" t="s">
        <v>21</v>
      </c>
      <c r="N146" s="197" t="s">
        <v>44</v>
      </c>
      <c r="O146" s="65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178</v>
      </c>
      <c r="AT146" s="200" t="s">
        <v>174</v>
      </c>
      <c r="AU146" s="200" t="s">
        <v>83</v>
      </c>
      <c r="AY146" s="18" t="s">
        <v>172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81</v>
      </c>
      <c r="BK146" s="201">
        <f>ROUND(I146*H146,2)</f>
        <v>0</v>
      </c>
      <c r="BL146" s="18" t="s">
        <v>178</v>
      </c>
      <c r="BM146" s="200" t="s">
        <v>388</v>
      </c>
    </row>
    <row r="147" spans="1:65" s="15" customFormat="1">
      <c r="B147" s="225"/>
      <c r="C147" s="226"/>
      <c r="D147" s="204" t="s">
        <v>180</v>
      </c>
      <c r="E147" s="227" t="s">
        <v>21</v>
      </c>
      <c r="F147" s="228" t="s">
        <v>389</v>
      </c>
      <c r="G147" s="226"/>
      <c r="H147" s="227" t="s">
        <v>21</v>
      </c>
      <c r="I147" s="229"/>
      <c r="J147" s="226"/>
      <c r="K147" s="226"/>
      <c r="L147" s="230"/>
      <c r="M147" s="231"/>
      <c r="N147" s="232"/>
      <c r="O147" s="232"/>
      <c r="P147" s="232"/>
      <c r="Q147" s="232"/>
      <c r="R147" s="232"/>
      <c r="S147" s="232"/>
      <c r="T147" s="233"/>
      <c r="AT147" s="234" t="s">
        <v>180</v>
      </c>
      <c r="AU147" s="234" t="s">
        <v>83</v>
      </c>
      <c r="AV147" s="15" t="s">
        <v>81</v>
      </c>
      <c r="AW147" s="15" t="s">
        <v>34</v>
      </c>
      <c r="AX147" s="15" t="s">
        <v>73</v>
      </c>
      <c r="AY147" s="234" t="s">
        <v>172</v>
      </c>
    </row>
    <row r="148" spans="1:65" s="15" customFormat="1">
      <c r="B148" s="225"/>
      <c r="C148" s="226"/>
      <c r="D148" s="204" t="s">
        <v>180</v>
      </c>
      <c r="E148" s="227" t="s">
        <v>21</v>
      </c>
      <c r="F148" s="228" t="s">
        <v>390</v>
      </c>
      <c r="G148" s="226"/>
      <c r="H148" s="227" t="s">
        <v>21</v>
      </c>
      <c r="I148" s="229"/>
      <c r="J148" s="226"/>
      <c r="K148" s="226"/>
      <c r="L148" s="230"/>
      <c r="M148" s="231"/>
      <c r="N148" s="232"/>
      <c r="O148" s="232"/>
      <c r="P148" s="232"/>
      <c r="Q148" s="232"/>
      <c r="R148" s="232"/>
      <c r="S148" s="232"/>
      <c r="T148" s="233"/>
      <c r="AT148" s="234" t="s">
        <v>180</v>
      </c>
      <c r="AU148" s="234" t="s">
        <v>83</v>
      </c>
      <c r="AV148" s="15" t="s">
        <v>81</v>
      </c>
      <c r="AW148" s="15" t="s">
        <v>34</v>
      </c>
      <c r="AX148" s="15" t="s">
        <v>73</v>
      </c>
      <c r="AY148" s="234" t="s">
        <v>172</v>
      </c>
    </row>
    <row r="149" spans="1:65" s="13" customFormat="1">
      <c r="B149" s="202"/>
      <c r="C149" s="203"/>
      <c r="D149" s="204" t="s">
        <v>180</v>
      </c>
      <c r="E149" s="205" t="s">
        <v>21</v>
      </c>
      <c r="F149" s="206" t="s">
        <v>1183</v>
      </c>
      <c r="G149" s="203"/>
      <c r="H149" s="207">
        <v>49.71</v>
      </c>
      <c r="I149" s="208"/>
      <c r="J149" s="203"/>
      <c r="K149" s="203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180</v>
      </c>
      <c r="AU149" s="213" t="s">
        <v>83</v>
      </c>
      <c r="AV149" s="13" t="s">
        <v>83</v>
      </c>
      <c r="AW149" s="13" t="s">
        <v>34</v>
      </c>
      <c r="AX149" s="13" t="s">
        <v>73</v>
      </c>
      <c r="AY149" s="213" t="s">
        <v>172</v>
      </c>
    </row>
    <row r="150" spans="1:65" s="15" customFormat="1">
      <c r="B150" s="225"/>
      <c r="C150" s="226"/>
      <c r="D150" s="204" t="s">
        <v>180</v>
      </c>
      <c r="E150" s="227" t="s">
        <v>21</v>
      </c>
      <c r="F150" s="228" t="s">
        <v>140</v>
      </c>
      <c r="G150" s="226"/>
      <c r="H150" s="227" t="s">
        <v>21</v>
      </c>
      <c r="I150" s="229"/>
      <c r="J150" s="226"/>
      <c r="K150" s="226"/>
      <c r="L150" s="230"/>
      <c r="M150" s="231"/>
      <c r="N150" s="232"/>
      <c r="O150" s="232"/>
      <c r="P150" s="232"/>
      <c r="Q150" s="232"/>
      <c r="R150" s="232"/>
      <c r="S150" s="232"/>
      <c r="T150" s="233"/>
      <c r="AT150" s="234" t="s">
        <v>180</v>
      </c>
      <c r="AU150" s="234" t="s">
        <v>83</v>
      </c>
      <c r="AV150" s="15" t="s">
        <v>81</v>
      </c>
      <c r="AW150" s="15" t="s">
        <v>34</v>
      </c>
      <c r="AX150" s="15" t="s">
        <v>73</v>
      </c>
      <c r="AY150" s="234" t="s">
        <v>172</v>
      </c>
    </row>
    <row r="151" spans="1:65" s="13" customFormat="1">
      <c r="B151" s="202"/>
      <c r="C151" s="203"/>
      <c r="D151" s="204" t="s">
        <v>180</v>
      </c>
      <c r="E151" s="205" t="s">
        <v>21</v>
      </c>
      <c r="F151" s="206" t="s">
        <v>1184</v>
      </c>
      <c r="G151" s="203"/>
      <c r="H151" s="207">
        <v>24.855</v>
      </c>
      <c r="I151" s="208"/>
      <c r="J151" s="203"/>
      <c r="K151" s="203"/>
      <c r="L151" s="209"/>
      <c r="M151" s="210"/>
      <c r="N151" s="211"/>
      <c r="O151" s="211"/>
      <c r="P151" s="211"/>
      <c r="Q151" s="211"/>
      <c r="R151" s="211"/>
      <c r="S151" s="211"/>
      <c r="T151" s="212"/>
      <c r="AT151" s="213" t="s">
        <v>180</v>
      </c>
      <c r="AU151" s="213" t="s">
        <v>83</v>
      </c>
      <c r="AV151" s="13" t="s">
        <v>83</v>
      </c>
      <c r="AW151" s="13" t="s">
        <v>34</v>
      </c>
      <c r="AX151" s="13" t="s">
        <v>73</v>
      </c>
      <c r="AY151" s="213" t="s">
        <v>172</v>
      </c>
    </row>
    <row r="152" spans="1:65" s="13" customFormat="1">
      <c r="B152" s="202"/>
      <c r="C152" s="203"/>
      <c r="D152" s="204" t="s">
        <v>180</v>
      </c>
      <c r="E152" s="205" t="s">
        <v>21</v>
      </c>
      <c r="F152" s="206" t="s">
        <v>1185</v>
      </c>
      <c r="G152" s="203"/>
      <c r="H152" s="207">
        <v>57.289000000000001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180</v>
      </c>
      <c r="AU152" s="213" t="s">
        <v>83</v>
      </c>
      <c r="AV152" s="13" t="s">
        <v>83</v>
      </c>
      <c r="AW152" s="13" t="s">
        <v>34</v>
      </c>
      <c r="AX152" s="13" t="s">
        <v>73</v>
      </c>
      <c r="AY152" s="213" t="s">
        <v>172</v>
      </c>
    </row>
    <row r="153" spans="1:65" s="14" customFormat="1">
      <c r="B153" s="214"/>
      <c r="C153" s="215"/>
      <c r="D153" s="204" t="s">
        <v>180</v>
      </c>
      <c r="E153" s="216" t="s">
        <v>21</v>
      </c>
      <c r="F153" s="217" t="s">
        <v>182</v>
      </c>
      <c r="G153" s="215"/>
      <c r="H153" s="218">
        <v>131.85400000000001</v>
      </c>
      <c r="I153" s="219"/>
      <c r="J153" s="215"/>
      <c r="K153" s="215"/>
      <c r="L153" s="220"/>
      <c r="M153" s="221"/>
      <c r="N153" s="222"/>
      <c r="O153" s="222"/>
      <c r="P153" s="222"/>
      <c r="Q153" s="222"/>
      <c r="R153" s="222"/>
      <c r="S153" s="222"/>
      <c r="T153" s="223"/>
      <c r="AT153" s="224" t="s">
        <v>180</v>
      </c>
      <c r="AU153" s="224" t="s">
        <v>83</v>
      </c>
      <c r="AV153" s="14" t="s">
        <v>178</v>
      </c>
      <c r="AW153" s="14" t="s">
        <v>34</v>
      </c>
      <c r="AX153" s="14" t="s">
        <v>81</v>
      </c>
      <c r="AY153" s="224" t="s">
        <v>172</v>
      </c>
    </row>
    <row r="154" spans="1:65" s="2" customFormat="1" ht="24" customHeight="1">
      <c r="A154" s="35"/>
      <c r="B154" s="36"/>
      <c r="C154" s="189" t="s">
        <v>7</v>
      </c>
      <c r="D154" s="189" t="s">
        <v>174</v>
      </c>
      <c r="E154" s="190" t="s">
        <v>396</v>
      </c>
      <c r="F154" s="191" t="s">
        <v>397</v>
      </c>
      <c r="G154" s="192" t="s">
        <v>115</v>
      </c>
      <c r="H154" s="193">
        <v>82.144000000000005</v>
      </c>
      <c r="I154" s="194"/>
      <c r="J154" s="195">
        <f>ROUND(I154*H154,2)</f>
        <v>0</v>
      </c>
      <c r="K154" s="191" t="s">
        <v>177</v>
      </c>
      <c r="L154" s="40"/>
      <c r="M154" s="196" t="s">
        <v>21</v>
      </c>
      <c r="N154" s="197" t="s">
        <v>44</v>
      </c>
      <c r="O154" s="65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178</v>
      </c>
      <c r="AT154" s="200" t="s">
        <v>174</v>
      </c>
      <c r="AU154" s="200" t="s">
        <v>83</v>
      </c>
      <c r="AY154" s="18" t="s">
        <v>172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8" t="s">
        <v>81</v>
      </c>
      <c r="BK154" s="201">
        <f>ROUND(I154*H154,2)</f>
        <v>0</v>
      </c>
      <c r="BL154" s="18" t="s">
        <v>178</v>
      </c>
      <c r="BM154" s="200" t="s">
        <v>398</v>
      </c>
    </row>
    <row r="155" spans="1:65" s="15" customFormat="1">
      <c r="B155" s="225"/>
      <c r="C155" s="226"/>
      <c r="D155" s="204" t="s">
        <v>180</v>
      </c>
      <c r="E155" s="227" t="s">
        <v>21</v>
      </c>
      <c r="F155" s="228" t="s">
        <v>276</v>
      </c>
      <c r="G155" s="226"/>
      <c r="H155" s="227" t="s">
        <v>21</v>
      </c>
      <c r="I155" s="229"/>
      <c r="J155" s="226"/>
      <c r="K155" s="226"/>
      <c r="L155" s="230"/>
      <c r="M155" s="231"/>
      <c r="N155" s="232"/>
      <c r="O155" s="232"/>
      <c r="P155" s="232"/>
      <c r="Q155" s="232"/>
      <c r="R155" s="232"/>
      <c r="S155" s="232"/>
      <c r="T155" s="233"/>
      <c r="AT155" s="234" t="s">
        <v>180</v>
      </c>
      <c r="AU155" s="234" t="s">
        <v>83</v>
      </c>
      <c r="AV155" s="15" t="s">
        <v>81</v>
      </c>
      <c r="AW155" s="15" t="s">
        <v>34</v>
      </c>
      <c r="AX155" s="15" t="s">
        <v>73</v>
      </c>
      <c r="AY155" s="234" t="s">
        <v>172</v>
      </c>
    </row>
    <row r="156" spans="1:65" s="15" customFormat="1">
      <c r="B156" s="225"/>
      <c r="C156" s="226"/>
      <c r="D156" s="204" t="s">
        <v>180</v>
      </c>
      <c r="E156" s="227" t="s">
        <v>21</v>
      </c>
      <c r="F156" s="228" t="s">
        <v>399</v>
      </c>
      <c r="G156" s="226"/>
      <c r="H156" s="227" t="s">
        <v>21</v>
      </c>
      <c r="I156" s="229"/>
      <c r="J156" s="226"/>
      <c r="K156" s="226"/>
      <c r="L156" s="230"/>
      <c r="M156" s="231"/>
      <c r="N156" s="232"/>
      <c r="O156" s="232"/>
      <c r="P156" s="232"/>
      <c r="Q156" s="232"/>
      <c r="R156" s="232"/>
      <c r="S156" s="232"/>
      <c r="T156" s="233"/>
      <c r="AT156" s="234" t="s">
        <v>180</v>
      </c>
      <c r="AU156" s="234" t="s">
        <v>83</v>
      </c>
      <c r="AV156" s="15" t="s">
        <v>81</v>
      </c>
      <c r="AW156" s="15" t="s">
        <v>34</v>
      </c>
      <c r="AX156" s="15" t="s">
        <v>73</v>
      </c>
      <c r="AY156" s="234" t="s">
        <v>172</v>
      </c>
    </row>
    <row r="157" spans="1:65" s="13" customFormat="1">
      <c r="B157" s="202"/>
      <c r="C157" s="203"/>
      <c r="D157" s="204" t="s">
        <v>180</v>
      </c>
      <c r="E157" s="205" t="s">
        <v>21</v>
      </c>
      <c r="F157" s="206" t="s">
        <v>1186</v>
      </c>
      <c r="G157" s="203"/>
      <c r="H157" s="207">
        <v>82.144000000000005</v>
      </c>
      <c r="I157" s="208"/>
      <c r="J157" s="203"/>
      <c r="K157" s="203"/>
      <c r="L157" s="209"/>
      <c r="M157" s="210"/>
      <c r="N157" s="211"/>
      <c r="O157" s="211"/>
      <c r="P157" s="211"/>
      <c r="Q157" s="211"/>
      <c r="R157" s="211"/>
      <c r="S157" s="211"/>
      <c r="T157" s="212"/>
      <c r="AT157" s="213" t="s">
        <v>180</v>
      </c>
      <c r="AU157" s="213" t="s">
        <v>83</v>
      </c>
      <c r="AV157" s="13" t="s">
        <v>83</v>
      </c>
      <c r="AW157" s="13" t="s">
        <v>34</v>
      </c>
      <c r="AX157" s="13" t="s">
        <v>73</v>
      </c>
      <c r="AY157" s="213" t="s">
        <v>172</v>
      </c>
    </row>
    <row r="158" spans="1:65" s="14" customFormat="1">
      <c r="B158" s="214"/>
      <c r="C158" s="215"/>
      <c r="D158" s="204" t="s">
        <v>180</v>
      </c>
      <c r="E158" s="216" t="s">
        <v>131</v>
      </c>
      <c r="F158" s="217" t="s">
        <v>182</v>
      </c>
      <c r="G158" s="215"/>
      <c r="H158" s="218">
        <v>82.144000000000005</v>
      </c>
      <c r="I158" s="219"/>
      <c r="J158" s="215"/>
      <c r="K158" s="215"/>
      <c r="L158" s="220"/>
      <c r="M158" s="221"/>
      <c r="N158" s="222"/>
      <c r="O158" s="222"/>
      <c r="P158" s="222"/>
      <c r="Q158" s="222"/>
      <c r="R158" s="222"/>
      <c r="S158" s="222"/>
      <c r="T158" s="223"/>
      <c r="AT158" s="224" t="s">
        <v>180</v>
      </c>
      <c r="AU158" s="224" t="s">
        <v>83</v>
      </c>
      <c r="AV158" s="14" t="s">
        <v>178</v>
      </c>
      <c r="AW158" s="14" t="s">
        <v>34</v>
      </c>
      <c r="AX158" s="14" t="s">
        <v>81</v>
      </c>
      <c r="AY158" s="224" t="s">
        <v>172</v>
      </c>
    </row>
    <row r="159" spans="1:65" s="2" customFormat="1" ht="24" customHeight="1">
      <c r="A159" s="35"/>
      <c r="B159" s="36"/>
      <c r="C159" s="189" t="s">
        <v>284</v>
      </c>
      <c r="D159" s="189" t="s">
        <v>174</v>
      </c>
      <c r="E159" s="190" t="s">
        <v>402</v>
      </c>
      <c r="F159" s="191" t="s">
        <v>403</v>
      </c>
      <c r="G159" s="192" t="s">
        <v>115</v>
      </c>
      <c r="H159" s="193">
        <v>106.999</v>
      </c>
      <c r="I159" s="194"/>
      <c r="J159" s="195">
        <f>ROUND(I159*H159,2)</f>
        <v>0</v>
      </c>
      <c r="K159" s="191" t="s">
        <v>177</v>
      </c>
      <c r="L159" s="40"/>
      <c r="M159" s="196" t="s">
        <v>21</v>
      </c>
      <c r="N159" s="197" t="s">
        <v>44</v>
      </c>
      <c r="O159" s="65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178</v>
      </c>
      <c r="AT159" s="200" t="s">
        <v>174</v>
      </c>
      <c r="AU159" s="200" t="s">
        <v>83</v>
      </c>
      <c r="AY159" s="18" t="s">
        <v>172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81</v>
      </c>
      <c r="BK159" s="201">
        <f>ROUND(I159*H159,2)</f>
        <v>0</v>
      </c>
      <c r="BL159" s="18" t="s">
        <v>178</v>
      </c>
      <c r="BM159" s="200" t="s">
        <v>404</v>
      </c>
    </row>
    <row r="160" spans="1:65" s="15" customFormat="1">
      <c r="B160" s="225"/>
      <c r="C160" s="226"/>
      <c r="D160" s="204" t="s">
        <v>180</v>
      </c>
      <c r="E160" s="227" t="s">
        <v>21</v>
      </c>
      <c r="F160" s="228" t="s">
        <v>405</v>
      </c>
      <c r="G160" s="226"/>
      <c r="H160" s="227" t="s">
        <v>21</v>
      </c>
      <c r="I160" s="229"/>
      <c r="J160" s="226"/>
      <c r="K160" s="226"/>
      <c r="L160" s="230"/>
      <c r="M160" s="231"/>
      <c r="N160" s="232"/>
      <c r="O160" s="232"/>
      <c r="P160" s="232"/>
      <c r="Q160" s="232"/>
      <c r="R160" s="232"/>
      <c r="S160" s="232"/>
      <c r="T160" s="233"/>
      <c r="AT160" s="234" t="s">
        <v>180</v>
      </c>
      <c r="AU160" s="234" t="s">
        <v>83</v>
      </c>
      <c r="AV160" s="15" t="s">
        <v>81</v>
      </c>
      <c r="AW160" s="15" t="s">
        <v>34</v>
      </c>
      <c r="AX160" s="15" t="s">
        <v>73</v>
      </c>
      <c r="AY160" s="234" t="s">
        <v>172</v>
      </c>
    </row>
    <row r="161" spans="1:65" s="13" customFormat="1">
      <c r="B161" s="202"/>
      <c r="C161" s="203"/>
      <c r="D161" s="204" t="s">
        <v>180</v>
      </c>
      <c r="E161" s="205" t="s">
        <v>21</v>
      </c>
      <c r="F161" s="206" t="s">
        <v>406</v>
      </c>
      <c r="G161" s="203"/>
      <c r="H161" s="207">
        <v>106.999</v>
      </c>
      <c r="I161" s="208"/>
      <c r="J161" s="203"/>
      <c r="K161" s="203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180</v>
      </c>
      <c r="AU161" s="213" t="s">
        <v>83</v>
      </c>
      <c r="AV161" s="13" t="s">
        <v>83</v>
      </c>
      <c r="AW161" s="13" t="s">
        <v>34</v>
      </c>
      <c r="AX161" s="13" t="s">
        <v>73</v>
      </c>
      <c r="AY161" s="213" t="s">
        <v>172</v>
      </c>
    </row>
    <row r="162" spans="1:65" s="14" customFormat="1">
      <c r="B162" s="214"/>
      <c r="C162" s="215"/>
      <c r="D162" s="204" t="s">
        <v>180</v>
      </c>
      <c r="E162" s="216" t="s">
        <v>21</v>
      </c>
      <c r="F162" s="217" t="s">
        <v>182</v>
      </c>
      <c r="G162" s="215"/>
      <c r="H162" s="218">
        <v>106.999</v>
      </c>
      <c r="I162" s="219"/>
      <c r="J162" s="215"/>
      <c r="K162" s="215"/>
      <c r="L162" s="220"/>
      <c r="M162" s="221"/>
      <c r="N162" s="222"/>
      <c r="O162" s="222"/>
      <c r="P162" s="222"/>
      <c r="Q162" s="222"/>
      <c r="R162" s="222"/>
      <c r="S162" s="222"/>
      <c r="T162" s="223"/>
      <c r="AT162" s="224" t="s">
        <v>180</v>
      </c>
      <c r="AU162" s="224" t="s">
        <v>83</v>
      </c>
      <c r="AV162" s="14" t="s">
        <v>178</v>
      </c>
      <c r="AW162" s="14" t="s">
        <v>34</v>
      </c>
      <c r="AX162" s="14" t="s">
        <v>81</v>
      </c>
      <c r="AY162" s="224" t="s">
        <v>172</v>
      </c>
    </row>
    <row r="163" spans="1:65" s="2" customFormat="1" ht="16.5" customHeight="1">
      <c r="A163" s="35"/>
      <c r="B163" s="36"/>
      <c r="C163" s="189" t="s">
        <v>288</v>
      </c>
      <c r="D163" s="189" t="s">
        <v>174</v>
      </c>
      <c r="E163" s="190" t="s">
        <v>412</v>
      </c>
      <c r="F163" s="191" t="s">
        <v>413</v>
      </c>
      <c r="G163" s="192" t="s">
        <v>115</v>
      </c>
      <c r="H163" s="193">
        <v>106.999</v>
      </c>
      <c r="I163" s="194"/>
      <c r="J163" s="195">
        <f>ROUND(I163*H163,2)</f>
        <v>0</v>
      </c>
      <c r="K163" s="191" t="s">
        <v>177</v>
      </c>
      <c r="L163" s="40"/>
      <c r="M163" s="196" t="s">
        <v>21</v>
      </c>
      <c r="N163" s="197" t="s">
        <v>44</v>
      </c>
      <c r="O163" s="65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178</v>
      </c>
      <c r="AT163" s="200" t="s">
        <v>174</v>
      </c>
      <c r="AU163" s="200" t="s">
        <v>83</v>
      </c>
      <c r="AY163" s="18" t="s">
        <v>172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8" t="s">
        <v>81</v>
      </c>
      <c r="BK163" s="201">
        <f>ROUND(I163*H163,2)</f>
        <v>0</v>
      </c>
      <c r="BL163" s="18" t="s">
        <v>178</v>
      </c>
      <c r="BM163" s="200" t="s">
        <v>414</v>
      </c>
    </row>
    <row r="164" spans="1:65" s="13" customFormat="1">
      <c r="B164" s="202"/>
      <c r="C164" s="203"/>
      <c r="D164" s="204" t="s">
        <v>180</v>
      </c>
      <c r="E164" s="205" t="s">
        <v>21</v>
      </c>
      <c r="F164" s="206" t="s">
        <v>134</v>
      </c>
      <c r="G164" s="203"/>
      <c r="H164" s="207">
        <v>106.999</v>
      </c>
      <c r="I164" s="208"/>
      <c r="J164" s="203"/>
      <c r="K164" s="203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180</v>
      </c>
      <c r="AU164" s="213" t="s">
        <v>83</v>
      </c>
      <c r="AV164" s="13" t="s">
        <v>83</v>
      </c>
      <c r="AW164" s="13" t="s">
        <v>34</v>
      </c>
      <c r="AX164" s="13" t="s">
        <v>73</v>
      </c>
      <c r="AY164" s="213" t="s">
        <v>172</v>
      </c>
    </row>
    <row r="165" spans="1:65" s="14" customFormat="1">
      <c r="B165" s="214"/>
      <c r="C165" s="215"/>
      <c r="D165" s="204" t="s">
        <v>180</v>
      </c>
      <c r="E165" s="216" t="s">
        <v>21</v>
      </c>
      <c r="F165" s="217" t="s">
        <v>182</v>
      </c>
      <c r="G165" s="215"/>
      <c r="H165" s="218">
        <v>106.999</v>
      </c>
      <c r="I165" s="219"/>
      <c r="J165" s="215"/>
      <c r="K165" s="215"/>
      <c r="L165" s="220"/>
      <c r="M165" s="221"/>
      <c r="N165" s="222"/>
      <c r="O165" s="222"/>
      <c r="P165" s="222"/>
      <c r="Q165" s="222"/>
      <c r="R165" s="222"/>
      <c r="S165" s="222"/>
      <c r="T165" s="223"/>
      <c r="AT165" s="224" t="s">
        <v>180</v>
      </c>
      <c r="AU165" s="224" t="s">
        <v>83</v>
      </c>
      <c r="AV165" s="14" t="s">
        <v>178</v>
      </c>
      <c r="AW165" s="14" t="s">
        <v>34</v>
      </c>
      <c r="AX165" s="14" t="s">
        <v>81</v>
      </c>
      <c r="AY165" s="224" t="s">
        <v>172</v>
      </c>
    </row>
    <row r="166" spans="1:65" s="2" customFormat="1" ht="16.5" customHeight="1">
      <c r="A166" s="35"/>
      <c r="B166" s="36"/>
      <c r="C166" s="235" t="s">
        <v>292</v>
      </c>
      <c r="D166" s="235" t="s">
        <v>416</v>
      </c>
      <c r="E166" s="236" t="s">
        <v>417</v>
      </c>
      <c r="F166" s="237" t="s">
        <v>418</v>
      </c>
      <c r="G166" s="238" t="s">
        <v>419</v>
      </c>
      <c r="H166" s="239">
        <v>164.28800000000001</v>
      </c>
      <c r="I166" s="240"/>
      <c r="J166" s="241">
        <f>ROUND(I166*H166,2)</f>
        <v>0</v>
      </c>
      <c r="K166" s="237" t="s">
        <v>177</v>
      </c>
      <c r="L166" s="242"/>
      <c r="M166" s="243" t="s">
        <v>21</v>
      </c>
      <c r="N166" s="244" t="s">
        <v>44</v>
      </c>
      <c r="O166" s="65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214</v>
      </c>
      <c r="AT166" s="200" t="s">
        <v>416</v>
      </c>
      <c r="AU166" s="200" t="s">
        <v>83</v>
      </c>
      <c r="AY166" s="18" t="s">
        <v>172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8" t="s">
        <v>81</v>
      </c>
      <c r="BK166" s="201">
        <f>ROUND(I166*H166,2)</f>
        <v>0</v>
      </c>
      <c r="BL166" s="18" t="s">
        <v>178</v>
      </c>
      <c r="BM166" s="200" t="s">
        <v>420</v>
      </c>
    </row>
    <row r="167" spans="1:65" s="13" customFormat="1">
      <c r="B167" s="202"/>
      <c r="C167" s="203"/>
      <c r="D167" s="204" t="s">
        <v>180</v>
      </c>
      <c r="E167" s="205" t="s">
        <v>21</v>
      </c>
      <c r="F167" s="206" t="s">
        <v>421</v>
      </c>
      <c r="G167" s="203"/>
      <c r="H167" s="207">
        <v>164.28800000000001</v>
      </c>
      <c r="I167" s="208"/>
      <c r="J167" s="203"/>
      <c r="K167" s="203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180</v>
      </c>
      <c r="AU167" s="213" t="s">
        <v>83</v>
      </c>
      <c r="AV167" s="13" t="s">
        <v>83</v>
      </c>
      <c r="AW167" s="13" t="s">
        <v>34</v>
      </c>
      <c r="AX167" s="13" t="s">
        <v>73</v>
      </c>
      <c r="AY167" s="213" t="s">
        <v>172</v>
      </c>
    </row>
    <row r="168" spans="1:65" s="14" customFormat="1">
      <c r="B168" s="214"/>
      <c r="C168" s="215"/>
      <c r="D168" s="204" t="s">
        <v>180</v>
      </c>
      <c r="E168" s="216" t="s">
        <v>21</v>
      </c>
      <c r="F168" s="217" t="s">
        <v>182</v>
      </c>
      <c r="G168" s="215"/>
      <c r="H168" s="218">
        <v>164.28800000000001</v>
      </c>
      <c r="I168" s="219"/>
      <c r="J168" s="215"/>
      <c r="K168" s="215"/>
      <c r="L168" s="220"/>
      <c r="M168" s="221"/>
      <c r="N168" s="222"/>
      <c r="O168" s="222"/>
      <c r="P168" s="222"/>
      <c r="Q168" s="222"/>
      <c r="R168" s="222"/>
      <c r="S168" s="222"/>
      <c r="T168" s="223"/>
      <c r="AT168" s="224" t="s">
        <v>180</v>
      </c>
      <c r="AU168" s="224" t="s">
        <v>83</v>
      </c>
      <c r="AV168" s="14" t="s">
        <v>178</v>
      </c>
      <c r="AW168" s="14" t="s">
        <v>34</v>
      </c>
      <c r="AX168" s="14" t="s">
        <v>81</v>
      </c>
      <c r="AY168" s="224" t="s">
        <v>172</v>
      </c>
    </row>
    <row r="169" spans="1:65" s="2" customFormat="1" ht="24" customHeight="1">
      <c r="A169" s="35"/>
      <c r="B169" s="36"/>
      <c r="C169" s="189" t="s">
        <v>324</v>
      </c>
      <c r="D169" s="189" t="s">
        <v>174</v>
      </c>
      <c r="E169" s="190" t="s">
        <v>423</v>
      </c>
      <c r="F169" s="191" t="s">
        <v>424</v>
      </c>
      <c r="G169" s="192" t="s">
        <v>115</v>
      </c>
      <c r="H169" s="193">
        <v>66.28</v>
      </c>
      <c r="I169" s="194"/>
      <c r="J169" s="195">
        <f>ROUND(I169*H169,2)</f>
        <v>0</v>
      </c>
      <c r="K169" s="191" t="s">
        <v>177</v>
      </c>
      <c r="L169" s="40"/>
      <c r="M169" s="196" t="s">
        <v>21</v>
      </c>
      <c r="N169" s="197" t="s">
        <v>44</v>
      </c>
      <c r="O169" s="65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178</v>
      </c>
      <c r="AT169" s="200" t="s">
        <v>174</v>
      </c>
      <c r="AU169" s="200" t="s">
        <v>83</v>
      </c>
      <c r="AY169" s="18" t="s">
        <v>172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8" t="s">
        <v>81</v>
      </c>
      <c r="BK169" s="201">
        <f>ROUND(I169*H169,2)</f>
        <v>0</v>
      </c>
      <c r="BL169" s="18" t="s">
        <v>178</v>
      </c>
      <c r="BM169" s="200" t="s">
        <v>425</v>
      </c>
    </row>
    <row r="170" spans="1:65" s="13" customFormat="1">
      <c r="B170" s="202"/>
      <c r="C170" s="203"/>
      <c r="D170" s="204" t="s">
        <v>180</v>
      </c>
      <c r="E170" s="205" t="s">
        <v>21</v>
      </c>
      <c r="F170" s="206" t="s">
        <v>965</v>
      </c>
      <c r="G170" s="203"/>
      <c r="H170" s="207">
        <v>66.28</v>
      </c>
      <c r="I170" s="208"/>
      <c r="J170" s="203"/>
      <c r="K170" s="203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180</v>
      </c>
      <c r="AU170" s="213" t="s">
        <v>83</v>
      </c>
      <c r="AV170" s="13" t="s">
        <v>83</v>
      </c>
      <c r="AW170" s="13" t="s">
        <v>34</v>
      </c>
      <c r="AX170" s="13" t="s">
        <v>73</v>
      </c>
      <c r="AY170" s="213" t="s">
        <v>172</v>
      </c>
    </row>
    <row r="171" spans="1:65" s="14" customFormat="1">
      <c r="B171" s="214"/>
      <c r="C171" s="215"/>
      <c r="D171" s="204" t="s">
        <v>180</v>
      </c>
      <c r="E171" s="216" t="s">
        <v>137</v>
      </c>
      <c r="F171" s="217" t="s">
        <v>182</v>
      </c>
      <c r="G171" s="215"/>
      <c r="H171" s="218">
        <v>66.28</v>
      </c>
      <c r="I171" s="219"/>
      <c r="J171" s="215"/>
      <c r="K171" s="215"/>
      <c r="L171" s="220"/>
      <c r="M171" s="221"/>
      <c r="N171" s="222"/>
      <c r="O171" s="222"/>
      <c r="P171" s="222"/>
      <c r="Q171" s="222"/>
      <c r="R171" s="222"/>
      <c r="S171" s="222"/>
      <c r="T171" s="223"/>
      <c r="AT171" s="224" t="s">
        <v>180</v>
      </c>
      <c r="AU171" s="224" t="s">
        <v>83</v>
      </c>
      <c r="AV171" s="14" t="s">
        <v>178</v>
      </c>
      <c r="AW171" s="14" t="s">
        <v>34</v>
      </c>
      <c r="AX171" s="14" t="s">
        <v>81</v>
      </c>
      <c r="AY171" s="224" t="s">
        <v>172</v>
      </c>
    </row>
    <row r="172" spans="1:65" s="2" customFormat="1" ht="16.5" customHeight="1">
      <c r="A172" s="35"/>
      <c r="B172" s="36"/>
      <c r="C172" s="235" t="s">
        <v>329</v>
      </c>
      <c r="D172" s="235" t="s">
        <v>416</v>
      </c>
      <c r="E172" s="236" t="s">
        <v>428</v>
      </c>
      <c r="F172" s="237" t="s">
        <v>429</v>
      </c>
      <c r="G172" s="238" t="s">
        <v>419</v>
      </c>
      <c r="H172" s="239">
        <v>74.564999999999998</v>
      </c>
      <c r="I172" s="240"/>
      <c r="J172" s="241">
        <f>ROUND(I172*H172,2)</f>
        <v>0</v>
      </c>
      <c r="K172" s="237" t="s">
        <v>177</v>
      </c>
      <c r="L172" s="242"/>
      <c r="M172" s="243" t="s">
        <v>21</v>
      </c>
      <c r="N172" s="244" t="s">
        <v>44</v>
      </c>
      <c r="O172" s="65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214</v>
      </c>
      <c r="AT172" s="200" t="s">
        <v>416</v>
      </c>
      <c r="AU172" s="200" t="s">
        <v>83</v>
      </c>
      <c r="AY172" s="18" t="s">
        <v>172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18" t="s">
        <v>81</v>
      </c>
      <c r="BK172" s="201">
        <f>ROUND(I172*H172,2)</f>
        <v>0</v>
      </c>
      <c r="BL172" s="18" t="s">
        <v>178</v>
      </c>
      <c r="BM172" s="200" t="s">
        <v>430</v>
      </c>
    </row>
    <row r="173" spans="1:65" s="15" customFormat="1">
      <c r="B173" s="225"/>
      <c r="C173" s="226"/>
      <c r="D173" s="204" t="s">
        <v>180</v>
      </c>
      <c r="E173" s="227" t="s">
        <v>21</v>
      </c>
      <c r="F173" s="228" t="s">
        <v>276</v>
      </c>
      <c r="G173" s="226"/>
      <c r="H173" s="227" t="s">
        <v>21</v>
      </c>
      <c r="I173" s="229"/>
      <c r="J173" s="226"/>
      <c r="K173" s="226"/>
      <c r="L173" s="230"/>
      <c r="M173" s="231"/>
      <c r="N173" s="232"/>
      <c r="O173" s="232"/>
      <c r="P173" s="232"/>
      <c r="Q173" s="232"/>
      <c r="R173" s="232"/>
      <c r="S173" s="232"/>
      <c r="T173" s="233"/>
      <c r="AT173" s="234" t="s">
        <v>180</v>
      </c>
      <c r="AU173" s="234" t="s">
        <v>83</v>
      </c>
      <c r="AV173" s="15" t="s">
        <v>81</v>
      </c>
      <c r="AW173" s="15" t="s">
        <v>34</v>
      </c>
      <c r="AX173" s="15" t="s">
        <v>73</v>
      </c>
      <c r="AY173" s="234" t="s">
        <v>172</v>
      </c>
    </row>
    <row r="174" spans="1:65" s="15" customFormat="1">
      <c r="B174" s="225"/>
      <c r="C174" s="226"/>
      <c r="D174" s="204" t="s">
        <v>180</v>
      </c>
      <c r="E174" s="227" t="s">
        <v>21</v>
      </c>
      <c r="F174" s="228" t="s">
        <v>431</v>
      </c>
      <c r="G174" s="226"/>
      <c r="H174" s="227" t="s">
        <v>21</v>
      </c>
      <c r="I174" s="229"/>
      <c r="J174" s="226"/>
      <c r="K174" s="226"/>
      <c r="L174" s="230"/>
      <c r="M174" s="231"/>
      <c r="N174" s="232"/>
      <c r="O174" s="232"/>
      <c r="P174" s="232"/>
      <c r="Q174" s="232"/>
      <c r="R174" s="232"/>
      <c r="S174" s="232"/>
      <c r="T174" s="233"/>
      <c r="AT174" s="234" t="s">
        <v>180</v>
      </c>
      <c r="AU174" s="234" t="s">
        <v>83</v>
      </c>
      <c r="AV174" s="15" t="s">
        <v>81</v>
      </c>
      <c r="AW174" s="15" t="s">
        <v>34</v>
      </c>
      <c r="AX174" s="15" t="s">
        <v>73</v>
      </c>
      <c r="AY174" s="234" t="s">
        <v>172</v>
      </c>
    </row>
    <row r="175" spans="1:65" s="13" customFormat="1">
      <c r="B175" s="202"/>
      <c r="C175" s="203"/>
      <c r="D175" s="204" t="s">
        <v>180</v>
      </c>
      <c r="E175" s="205" t="s">
        <v>21</v>
      </c>
      <c r="F175" s="206" t="s">
        <v>1184</v>
      </c>
      <c r="G175" s="203"/>
      <c r="H175" s="207">
        <v>24.855</v>
      </c>
      <c r="I175" s="208"/>
      <c r="J175" s="203"/>
      <c r="K175" s="203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180</v>
      </c>
      <c r="AU175" s="213" t="s">
        <v>83</v>
      </c>
      <c r="AV175" s="13" t="s">
        <v>83</v>
      </c>
      <c r="AW175" s="13" t="s">
        <v>34</v>
      </c>
      <c r="AX175" s="13" t="s">
        <v>73</v>
      </c>
      <c r="AY175" s="213" t="s">
        <v>172</v>
      </c>
    </row>
    <row r="176" spans="1:65" s="15" customFormat="1">
      <c r="B176" s="225"/>
      <c r="C176" s="226"/>
      <c r="D176" s="204" t="s">
        <v>180</v>
      </c>
      <c r="E176" s="227" t="s">
        <v>21</v>
      </c>
      <c r="F176" s="228" t="s">
        <v>432</v>
      </c>
      <c r="G176" s="226"/>
      <c r="H176" s="227" t="s">
        <v>21</v>
      </c>
      <c r="I176" s="229"/>
      <c r="J176" s="226"/>
      <c r="K176" s="226"/>
      <c r="L176" s="230"/>
      <c r="M176" s="231"/>
      <c r="N176" s="232"/>
      <c r="O176" s="232"/>
      <c r="P176" s="232"/>
      <c r="Q176" s="232"/>
      <c r="R176" s="232"/>
      <c r="S176" s="232"/>
      <c r="T176" s="233"/>
      <c r="AT176" s="234" t="s">
        <v>180</v>
      </c>
      <c r="AU176" s="234" t="s">
        <v>83</v>
      </c>
      <c r="AV176" s="15" t="s">
        <v>81</v>
      </c>
      <c r="AW176" s="15" t="s">
        <v>34</v>
      </c>
      <c r="AX176" s="15" t="s">
        <v>73</v>
      </c>
      <c r="AY176" s="234" t="s">
        <v>172</v>
      </c>
    </row>
    <row r="177" spans="1:65" s="13" customFormat="1">
      <c r="B177" s="202"/>
      <c r="C177" s="203"/>
      <c r="D177" s="204" t="s">
        <v>180</v>
      </c>
      <c r="E177" s="205" t="s">
        <v>21</v>
      </c>
      <c r="F177" s="206" t="s">
        <v>1187</v>
      </c>
      <c r="G177" s="203"/>
      <c r="H177" s="207">
        <v>16.57</v>
      </c>
      <c r="I177" s="208"/>
      <c r="J177" s="203"/>
      <c r="K177" s="203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180</v>
      </c>
      <c r="AU177" s="213" t="s">
        <v>83</v>
      </c>
      <c r="AV177" s="13" t="s">
        <v>83</v>
      </c>
      <c r="AW177" s="13" t="s">
        <v>34</v>
      </c>
      <c r="AX177" s="13" t="s">
        <v>73</v>
      </c>
      <c r="AY177" s="213" t="s">
        <v>172</v>
      </c>
    </row>
    <row r="178" spans="1:65" s="14" customFormat="1">
      <c r="B178" s="214"/>
      <c r="C178" s="215"/>
      <c r="D178" s="204" t="s">
        <v>180</v>
      </c>
      <c r="E178" s="216" t="s">
        <v>139</v>
      </c>
      <c r="F178" s="217" t="s">
        <v>182</v>
      </c>
      <c r="G178" s="215"/>
      <c r="H178" s="218">
        <v>41.424999999999997</v>
      </c>
      <c r="I178" s="219"/>
      <c r="J178" s="215"/>
      <c r="K178" s="215"/>
      <c r="L178" s="220"/>
      <c r="M178" s="221"/>
      <c r="N178" s="222"/>
      <c r="O178" s="222"/>
      <c r="P178" s="222"/>
      <c r="Q178" s="222"/>
      <c r="R178" s="222"/>
      <c r="S178" s="222"/>
      <c r="T178" s="223"/>
      <c r="AT178" s="224" t="s">
        <v>180</v>
      </c>
      <c r="AU178" s="224" t="s">
        <v>83</v>
      </c>
      <c r="AV178" s="14" t="s">
        <v>178</v>
      </c>
      <c r="AW178" s="14" t="s">
        <v>34</v>
      </c>
      <c r="AX178" s="14" t="s">
        <v>73</v>
      </c>
      <c r="AY178" s="224" t="s">
        <v>172</v>
      </c>
    </row>
    <row r="179" spans="1:65" s="13" customFormat="1">
      <c r="B179" s="202"/>
      <c r="C179" s="203"/>
      <c r="D179" s="204" t="s">
        <v>180</v>
      </c>
      <c r="E179" s="205" t="s">
        <v>21</v>
      </c>
      <c r="F179" s="206" t="s">
        <v>434</v>
      </c>
      <c r="G179" s="203"/>
      <c r="H179" s="207">
        <v>74.564999999999998</v>
      </c>
      <c r="I179" s="208"/>
      <c r="J179" s="203"/>
      <c r="K179" s="203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180</v>
      </c>
      <c r="AU179" s="213" t="s">
        <v>83</v>
      </c>
      <c r="AV179" s="13" t="s">
        <v>83</v>
      </c>
      <c r="AW179" s="13" t="s">
        <v>34</v>
      </c>
      <c r="AX179" s="13" t="s">
        <v>81</v>
      </c>
      <c r="AY179" s="213" t="s">
        <v>172</v>
      </c>
    </row>
    <row r="180" spans="1:65" s="2" customFormat="1" ht="16.5" customHeight="1">
      <c r="A180" s="35"/>
      <c r="B180" s="36"/>
      <c r="C180" s="189" t="s">
        <v>333</v>
      </c>
      <c r="D180" s="189" t="s">
        <v>174</v>
      </c>
      <c r="E180" s="190" t="s">
        <v>436</v>
      </c>
      <c r="F180" s="191" t="s">
        <v>437</v>
      </c>
      <c r="G180" s="192" t="s">
        <v>115</v>
      </c>
      <c r="H180" s="193">
        <v>24.855</v>
      </c>
      <c r="I180" s="194"/>
      <c r="J180" s="195">
        <f>ROUND(I180*H180,2)</f>
        <v>0</v>
      </c>
      <c r="K180" s="191" t="s">
        <v>21</v>
      </c>
      <c r="L180" s="40"/>
      <c r="M180" s="196" t="s">
        <v>21</v>
      </c>
      <c r="N180" s="197" t="s">
        <v>44</v>
      </c>
      <c r="O180" s="65"/>
      <c r="P180" s="198">
        <f>O180*H180</f>
        <v>0</v>
      </c>
      <c r="Q180" s="198">
        <v>0</v>
      </c>
      <c r="R180" s="198">
        <f>Q180*H180</f>
        <v>0</v>
      </c>
      <c r="S180" s="198">
        <v>0</v>
      </c>
      <c r="T180" s="19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0" t="s">
        <v>178</v>
      </c>
      <c r="AT180" s="200" t="s">
        <v>174</v>
      </c>
      <c r="AU180" s="200" t="s">
        <v>83</v>
      </c>
      <c r="AY180" s="18" t="s">
        <v>172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8" t="s">
        <v>81</v>
      </c>
      <c r="BK180" s="201">
        <f>ROUND(I180*H180,2)</f>
        <v>0</v>
      </c>
      <c r="BL180" s="18" t="s">
        <v>178</v>
      </c>
      <c r="BM180" s="200" t="s">
        <v>438</v>
      </c>
    </row>
    <row r="181" spans="1:65" s="15" customFormat="1">
      <c r="B181" s="225"/>
      <c r="C181" s="226"/>
      <c r="D181" s="204" t="s">
        <v>180</v>
      </c>
      <c r="E181" s="227" t="s">
        <v>21</v>
      </c>
      <c r="F181" s="228" t="s">
        <v>276</v>
      </c>
      <c r="G181" s="226"/>
      <c r="H181" s="227" t="s">
        <v>21</v>
      </c>
      <c r="I181" s="229"/>
      <c r="J181" s="226"/>
      <c r="K181" s="226"/>
      <c r="L181" s="230"/>
      <c r="M181" s="231"/>
      <c r="N181" s="232"/>
      <c r="O181" s="232"/>
      <c r="P181" s="232"/>
      <c r="Q181" s="232"/>
      <c r="R181" s="232"/>
      <c r="S181" s="232"/>
      <c r="T181" s="233"/>
      <c r="AT181" s="234" t="s">
        <v>180</v>
      </c>
      <c r="AU181" s="234" t="s">
        <v>83</v>
      </c>
      <c r="AV181" s="15" t="s">
        <v>81</v>
      </c>
      <c r="AW181" s="15" t="s">
        <v>34</v>
      </c>
      <c r="AX181" s="15" t="s">
        <v>73</v>
      </c>
      <c r="AY181" s="234" t="s">
        <v>172</v>
      </c>
    </row>
    <row r="182" spans="1:65" s="15" customFormat="1">
      <c r="B182" s="225"/>
      <c r="C182" s="226"/>
      <c r="D182" s="204" t="s">
        <v>180</v>
      </c>
      <c r="E182" s="227" t="s">
        <v>21</v>
      </c>
      <c r="F182" s="228" t="s">
        <v>439</v>
      </c>
      <c r="G182" s="226"/>
      <c r="H182" s="227" t="s">
        <v>21</v>
      </c>
      <c r="I182" s="229"/>
      <c r="J182" s="226"/>
      <c r="K182" s="226"/>
      <c r="L182" s="230"/>
      <c r="M182" s="231"/>
      <c r="N182" s="232"/>
      <c r="O182" s="232"/>
      <c r="P182" s="232"/>
      <c r="Q182" s="232"/>
      <c r="R182" s="232"/>
      <c r="S182" s="232"/>
      <c r="T182" s="233"/>
      <c r="AT182" s="234" t="s">
        <v>180</v>
      </c>
      <c r="AU182" s="234" t="s">
        <v>83</v>
      </c>
      <c r="AV182" s="15" t="s">
        <v>81</v>
      </c>
      <c r="AW182" s="15" t="s">
        <v>34</v>
      </c>
      <c r="AX182" s="15" t="s">
        <v>73</v>
      </c>
      <c r="AY182" s="234" t="s">
        <v>172</v>
      </c>
    </row>
    <row r="183" spans="1:65" s="13" customFormat="1">
      <c r="B183" s="202"/>
      <c r="C183" s="203"/>
      <c r="D183" s="204" t="s">
        <v>180</v>
      </c>
      <c r="E183" s="205" t="s">
        <v>21</v>
      </c>
      <c r="F183" s="206" t="s">
        <v>1184</v>
      </c>
      <c r="G183" s="203"/>
      <c r="H183" s="207">
        <v>24.855</v>
      </c>
      <c r="I183" s="208"/>
      <c r="J183" s="203"/>
      <c r="K183" s="203"/>
      <c r="L183" s="209"/>
      <c r="M183" s="210"/>
      <c r="N183" s="211"/>
      <c r="O183" s="211"/>
      <c r="P183" s="211"/>
      <c r="Q183" s="211"/>
      <c r="R183" s="211"/>
      <c r="S183" s="211"/>
      <c r="T183" s="212"/>
      <c r="AT183" s="213" t="s">
        <v>180</v>
      </c>
      <c r="AU183" s="213" t="s">
        <v>83</v>
      </c>
      <c r="AV183" s="13" t="s">
        <v>83</v>
      </c>
      <c r="AW183" s="13" t="s">
        <v>34</v>
      </c>
      <c r="AX183" s="13" t="s">
        <v>73</v>
      </c>
      <c r="AY183" s="213" t="s">
        <v>172</v>
      </c>
    </row>
    <row r="184" spans="1:65" s="14" customFormat="1">
      <c r="B184" s="214"/>
      <c r="C184" s="215"/>
      <c r="D184" s="204" t="s">
        <v>180</v>
      </c>
      <c r="E184" s="216" t="s">
        <v>21</v>
      </c>
      <c r="F184" s="217" t="s">
        <v>182</v>
      </c>
      <c r="G184" s="215"/>
      <c r="H184" s="218">
        <v>24.855</v>
      </c>
      <c r="I184" s="219"/>
      <c r="J184" s="215"/>
      <c r="K184" s="215"/>
      <c r="L184" s="220"/>
      <c r="M184" s="221"/>
      <c r="N184" s="222"/>
      <c r="O184" s="222"/>
      <c r="P184" s="222"/>
      <c r="Q184" s="222"/>
      <c r="R184" s="222"/>
      <c r="S184" s="222"/>
      <c r="T184" s="223"/>
      <c r="AT184" s="224" t="s">
        <v>180</v>
      </c>
      <c r="AU184" s="224" t="s">
        <v>83</v>
      </c>
      <c r="AV184" s="14" t="s">
        <v>178</v>
      </c>
      <c r="AW184" s="14" t="s">
        <v>34</v>
      </c>
      <c r="AX184" s="14" t="s">
        <v>81</v>
      </c>
      <c r="AY184" s="224" t="s">
        <v>172</v>
      </c>
    </row>
    <row r="185" spans="1:65" s="2" customFormat="1" ht="24" customHeight="1">
      <c r="A185" s="35"/>
      <c r="B185" s="36"/>
      <c r="C185" s="189" t="s">
        <v>337</v>
      </c>
      <c r="D185" s="189" t="s">
        <v>174</v>
      </c>
      <c r="E185" s="190" t="s">
        <v>441</v>
      </c>
      <c r="F185" s="191" t="s">
        <v>442</v>
      </c>
      <c r="G185" s="192" t="s">
        <v>115</v>
      </c>
      <c r="H185" s="193">
        <v>28.614999999999998</v>
      </c>
      <c r="I185" s="194"/>
      <c r="J185" s="195">
        <f>ROUND(I185*H185,2)</f>
        <v>0</v>
      </c>
      <c r="K185" s="191" t="s">
        <v>177</v>
      </c>
      <c r="L185" s="40"/>
      <c r="M185" s="196" t="s">
        <v>21</v>
      </c>
      <c r="N185" s="197" t="s">
        <v>44</v>
      </c>
      <c r="O185" s="65"/>
      <c r="P185" s="198">
        <f>O185*H185</f>
        <v>0</v>
      </c>
      <c r="Q185" s="198">
        <v>0</v>
      </c>
      <c r="R185" s="198">
        <f>Q185*H185</f>
        <v>0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178</v>
      </c>
      <c r="AT185" s="200" t="s">
        <v>174</v>
      </c>
      <c r="AU185" s="200" t="s">
        <v>83</v>
      </c>
      <c r="AY185" s="18" t="s">
        <v>172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81</v>
      </c>
      <c r="BK185" s="201">
        <f>ROUND(I185*H185,2)</f>
        <v>0</v>
      </c>
      <c r="BL185" s="18" t="s">
        <v>178</v>
      </c>
      <c r="BM185" s="200" t="s">
        <v>443</v>
      </c>
    </row>
    <row r="186" spans="1:65" s="15" customFormat="1">
      <c r="B186" s="225"/>
      <c r="C186" s="226"/>
      <c r="D186" s="204" t="s">
        <v>180</v>
      </c>
      <c r="E186" s="227" t="s">
        <v>21</v>
      </c>
      <c r="F186" s="228" t="s">
        <v>444</v>
      </c>
      <c r="G186" s="226"/>
      <c r="H186" s="227" t="s">
        <v>21</v>
      </c>
      <c r="I186" s="229"/>
      <c r="J186" s="226"/>
      <c r="K186" s="226"/>
      <c r="L186" s="230"/>
      <c r="M186" s="231"/>
      <c r="N186" s="232"/>
      <c r="O186" s="232"/>
      <c r="P186" s="232"/>
      <c r="Q186" s="232"/>
      <c r="R186" s="232"/>
      <c r="S186" s="232"/>
      <c r="T186" s="233"/>
      <c r="AT186" s="234" t="s">
        <v>180</v>
      </c>
      <c r="AU186" s="234" t="s">
        <v>83</v>
      </c>
      <c r="AV186" s="15" t="s">
        <v>81</v>
      </c>
      <c r="AW186" s="15" t="s">
        <v>34</v>
      </c>
      <c r="AX186" s="15" t="s">
        <v>73</v>
      </c>
      <c r="AY186" s="234" t="s">
        <v>172</v>
      </c>
    </row>
    <row r="187" spans="1:65" s="15" customFormat="1">
      <c r="B187" s="225"/>
      <c r="C187" s="226"/>
      <c r="D187" s="204" t="s">
        <v>180</v>
      </c>
      <c r="E187" s="227" t="s">
        <v>21</v>
      </c>
      <c r="F187" s="228" t="s">
        <v>297</v>
      </c>
      <c r="G187" s="226"/>
      <c r="H187" s="227" t="s">
        <v>21</v>
      </c>
      <c r="I187" s="229"/>
      <c r="J187" s="226"/>
      <c r="K187" s="226"/>
      <c r="L187" s="230"/>
      <c r="M187" s="231"/>
      <c r="N187" s="232"/>
      <c r="O187" s="232"/>
      <c r="P187" s="232"/>
      <c r="Q187" s="232"/>
      <c r="R187" s="232"/>
      <c r="S187" s="232"/>
      <c r="T187" s="233"/>
      <c r="AT187" s="234" t="s">
        <v>180</v>
      </c>
      <c r="AU187" s="234" t="s">
        <v>83</v>
      </c>
      <c r="AV187" s="15" t="s">
        <v>81</v>
      </c>
      <c r="AW187" s="15" t="s">
        <v>34</v>
      </c>
      <c r="AX187" s="15" t="s">
        <v>73</v>
      </c>
      <c r="AY187" s="234" t="s">
        <v>172</v>
      </c>
    </row>
    <row r="188" spans="1:65" s="13" customFormat="1">
      <c r="B188" s="202"/>
      <c r="C188" s="203"/>
      <c r="D188" s="204" t="s">
        <v>180</v>
      </c>
      <c r="E188" s="205" t="s">
        <v>21</v>
      </c>
      <c r="F188" s="206" t="s">
        <v>1188</v>
      </c>
      <c r="G188" s="203"/>
      <c r="H188" s="207">
        <v>21.376999999999999</v>
      </c>
      <c r="I188" s="208"/>
      <c r="J188" s="203"/>
      <c r="K188" s="203"/>
      <c r="L188" s="209"/>
      <c r="M188" s="210"/>
      <c r="N188" s="211"/>
      <c r="O188" s="211"/>
      <c r="P188" s="211"/>
      <c r="Q188" s="211"/>
      <c r="R188" s="211"/>
      <c r="S188" s="211"/>
      <c r="T188" s="212"/>
      <c r="AT188" s="213" t="s">
        <v>180</v>
      </c>
      <c r="AU188" s="213" t="s">
        <v>83</v>
      </c>
      <c r="AV188" s="13" t="s">
        <v>83</v>
      </c>
      <c r="AW188" s="13" t="s">
        <v>34</v>
      </c>
      <c r="AX188" s="13" t="s">
        <v>73</v>
      </c>
      <c r="AY188" s="213" t="s">
        <v>172</v>
      </c>
    </row>
    <row r="189" spans="1:65" s="15" customFormat="1">
      <c r="B189" s="225"/>
      <c r="C189" s="226"/>
      <c r="D189" s="204" t="s">
        <v>180</v>
      </c>
      <c r="E189" s="227" t="s">
        <v>21</v>
      </c>
      <c r="F189" s="228" t="s">
        <v>277</v>
      </c>
      <c r="G189" s="226"/>
      <c r="H189" s="227" t="s">
        <v>21</v>
      </c>
      <c r="I189" s="229"/>
      <c r="J189" s="226"/>
      <c r="K189" s="226"/>
      <c r="L189" s="230"/>
      <c r="M189" s="231"/>
      <c r="N189" s="232"/>
      <c r="O189" s="232"/>
      <c r="P189" s="232"/>
      <c r="Q189" s="232"/>
      <c r="R189" s="232"/>
      <c r="S189" s="232"/>
      <c r="T189" s="233"/>
      <c r="AT189" s="234" t="s">
        <v>180</v>
      </c>
      <c r="AU189" s="234" t="s">
        <v>83</v>
      </c>
      <c r="AV189" s="15" t="s">
        <v>81</v>
      </c>
      <c r="AW189" s="15" t="s">
        <v>34</v>
      </c>
      <c r="AX189" s="15" t="s">
        <v>73</v>
      </c>
      <c r="AY189" s="234" t="s">
        <v>172</v>
      </c>
    </row>
    <row r="190" spans="1:65" s="13" customFormat="1">
      <c r="B190" s="202"/>
      <c r="C190" s="203"/>
      <c r="D190" s="204" t="s">
        <v>180</v>
      </c>
      <c r="E190" s="205" t="s">
        <v>21</v>
      </c>
      <c r="F190" s="206" t="s">
        <v>1189</v>
      </c>
      <c r="G190" s="203"/>
      <c r="H190" s="207">
        <v>7.2380000000000004</v>
      </c>
      <c r="I190" s="208"/>
      <c r="J190" s="203"/>
      <c r="K190" s="203"/>
      <c r="L190" s="209"/>
      <c r="M190" s="210"/>
      <c r="N190" s="211"/>
      <c r="O190" s="211"/>
      <c r="P190" s="211"/>
      <c r="Q190" s="211"/>
      <c r="R190" s="211"/>
      <c r="S190" s="211"/>
      <c r="T190" s="212"/>
      <c r="AT190" s="213" t="s">
        <v>180</v>
      </c>
      <c r="AU190" s="213" t="s">
        <v>83</v>
      </c>
      <c r="AV190" s="13" t="s">
        <v>83</v>
      </c>
      <c r="AW190" s="13" t="s">
        <v>34</v>
      </c>
      <c r="AX190" s="13" t="s">
        <v>73</v>
      </c>
      <c r="AY190" s="213" t="s">
        <v>172</v>
      </c>
    </row>
    <row r="191" spans="1:65" s="14" customFormat="1">
      <c r="B191" s="214"/>
      <c r="C191" s="215"/>
      <c r="D191" s="204" t="s">
        <v>180</v>
      </c>
      <c r="E191" s="216" t="s">
        <v>120</v>
      </c>
      <c r="F191" s="217" t="s">
        <v>182</v>
      </c>
      <c r="G191" s="215"/>
      <c r="H191" s="218">
        <v>28.614999999999998</v>
      </c>
      <c r="I191" s="219"/>
      <c r="J191" s="215"/>
      <c r="K191" s="215"/>
      <c r="L191" s="220"/>
      <c r="M191" s="221"/>
      <c r="N191" s="222"/>
      <c r="O191" s="222"/>
      <c r="P191" s="222"/>
      <c r="Q191" s="222"/>
      <c r="R191" s="222"/>
      <c r="S191" s="222"/>
      <c r="T191" s="223"/>
      <c r="AT191" s="224" t="s">
        <v>180</v>
      </c>
      <c r="AU191" s="224" t="s">
        <v>83</v>
      </c>
      <c r="AV191" s="14" t="s">
        <v>178</v>
      </c>
      <c r="AW191" s="14" t="s">
        <v>34</v>
      </c>
      <c r="AX191" s="14" t="s">
        <v>81</v>
      </c>
      <c r="AY191" s="224" t="s">
        <v>172</v>
      </c>
    </row>
    <row r="192" spans="1:65" s="2" customFormat="1" ht="16.5" customHeight="1">
      <c r="A192" s="35"/>
      <c r="B192" s="36"/>
      <c r="C192" s="235" t="s">
        <v>343</v>
      </c>
      <c r="D192" s="235" t="s">
        <v>416</v>
      </c>
      <c r="E192" s="236" t="s">
        <v>450</v>
      </c>
      <c r="F192" s="237" t="s">
        <v>451</v>
      </c>
      <c r="G192" s="238" t="s">
        <v>419</v>
      </c>
      <c r="H192" s="239">
        <v>51.506999999999998</v>
      </c>
      <c r="I192" s="240"/>
      <c r="J192" s="241">
        <f>ROUND(I192*H192,2)</f>
        <v>0</v>
      </c>
      <c r="K192" s="237" t="s">
        <v>177</v>
      </c>
      <c r="L192" s="242"/>
      <c r="M192" s="243" t="s">
        <v>21</v>
      </c>
      <c r="N192" s="244" t="s">
        <v>44</v>
      </c>
      <c r="O192" s="65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214</v>
      </c>
      <c r="AT192" s="200" t="s">
        <v>416</v>
      </c>
      <c r="AU192" s="200" t="s">
        <v>83</v>
      </c>
      <c r="AY192" s="18" t="s">
        <v>172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81</v>
      </c>
      <c r="BK192" s="201">
        <f>ROUND(I192*H192,2)</f>
        <v>0</v>
      </c>
      <c r="BL192" s="18" t="s">
        <v>178</v>
      </c>
      <c r="BM192" s="200" t="s">
        <v>452</v>
      </c>
    </row>
    <row r="193" spans="1:65" s="13" customFormat="1">
      <c r="B193" s="202"/>
      <c r="C193" s="203"/>
      <c r="D193" s="204" t="s">
        <v>180</v>
      </c>
      <c r="E193" s="205" t="s">
        <v>21</v>
      </c>
      <c r="F193" s="206" t="s">
        <v>453</v>
      </c>
      <c r="G193" s="203"/>
      <c r="H193" s="207">
        <v>51.506999999999998</v>
      </c>
      <c r="I193" s="208"/>
      <c r="J193" s="203"/>
      <c r="K193" s="203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180</v>
      </c>
      <c r="AU193" s="213" t="s">
        <v>83</v>
      </c>
      <c r="AV193" s="13" t="s">
        <v>83</v>
      </c>
      <c r="AW193" s="13" t="s">
        <v>34</v>
      </c>
      <c r="AX193" s="13" t="s">
        <v>73</v>
      </c>
      <c r="AY193" s="213" t="s">
        <v>172</v>
      </c>
    </row>
    <row r="194" spans="1:65" s="14" customFormat="1">
      <c r="B194" s="214"/>
      <c r="C194" s="215"/>
      <c r="D194" s="204" t="s">
        <v>180</v>
      </c>
      <c r="E194" s="216" t="s">
        <v>21</v>
      </c>
      <c r="F194" s="217" t="s">
        <v>182</v>
      </c>
      <c r="G194" s="215"/>
      <c r="H194" s="218">
        <v>51.506999999999998</v>
      </c>
      <c r="I194" s="219"/>
      <c r="J194" s="215"/>
      <c r="K194" s="215"/>
      <c r="L194" s="220"/>
      <c r="M194" s="221"/>
      <c r="N194" s="222"/>
      <c r="O194" s="222"/>
      <c r="P194" s="222"/>
      <c r="Q194" s="222"/>
      <c r="R194" s="222"/>
      <c r="S194" s="222"/>
      <c r="T194" s="223"/>
      <c r="AT194" s="224" t="s">
        <v>180</v>
      </c>
      <c r="AU194" s="224" t="s">
        <v>83</v>
      </c>
      <c r="AV194" s="14" t="s">
        <v>178</v>
      </c>
      <c r="AW194" s="14" t="s">
        <v>34</v>
      </c>
      <c r="AX194" s="14" t="s">
        <v>81</v>
      </c>
      <c r="AY194" s="224" t="s">
        <v>172</v>
      </c>
    </row>
    <row r="195" spans="1:65" s="12" customFormat="1" ht="22.9" customHeight="1">
      <c r="B195" s="173"/>
      <c r="C195" s="174"/>
      <c r="D195" s="175" t="s">
        <v>72</v>
      </c>
      <c r="E195" s="187" t="s">
        <v>178</v>
      </c>
      <c r="F195" s="187" t="s">
        <v>476</v>
      </c>
      <c r="G195" s="174"/>
      <c r="H195" s="174"/>
      <c r="I195" s="177"/>
      <c r="J195" s="188">
        <f>BK195</f>
        <v>0</v>
      </c>
      <c r="K195" s="174"/>
      <c r="L195" s="179"/>
      <c r="M195" s="180"/>
      <c r="N195" s="181"/>
      <c r="O195" s="181"/>
      <c r="P195" s="182">
        <f>SUM(P196:P208)</f>
        <v>0</v>
      </c>
      <c r="Q195" s="181"/>
      <c r="R195" s="182">
        <f>SUM(R196:R208)</f>
        <v>6.9012000000000006E-3</v>
      </c>
      <c r="S195" s="181"/>
      <c r="T195" s="183">
        <f>SUM(T196:T208)</f>
        <v>0</v>
      </c>
      <c r="AR195" s="184" t="s">
        <v>81</v>
      </c>
      <c r="AT195" s="185" t="s">
        <v>72</v>
      </c>
      <c r="AU195" s="185" t="s">
        <v>81</v>
      </c>
      <c r="AY195" s="184" t="s">
        <v>172</v>
      </c>
      <c r="BK195" s="186">
        <f>SUM(BK196:BK208)</f>
        <v>0</v>
      </c>
    </row>
    <row r="196" spans="1:65" s="2" customFormat="1" ht="16.5" customHeight="1">
      <c r="A196" s="35"/>
      <c r="B196" s="36"/>
      <c r="C196" s="189" t="s">
        <v>348</v>
      </c>
      <c r="D196" s="189" t="s">
        <v>174</v>
      </c>
      <c r="E196" s="190" t="s">
        <v>478</v>
      </c>
      <c r="F196" s="191" t="s">
        <v>479</v>
      </c>
      <c r="G196" s="192" t="s">
        <v>115</v>
      </c>
      <c r="H196" s="193">
        <v>12.103999999999999</v>
      </c>
      <c r="I196" s="194"/>
      <c r="J196" s="195">
        <f>ROUND(I196*H196,2)</f>
        <v>0</v>
      </c>
      <c r="K196" s="191" t="s">
        <v>177</v>
      </c>
      <c r="L196" s="40"/>
      <c r="M196" s="196" t="s">
        <v>21</v>
      </c>
      <c r="N196" s="197" t="s">
        <v>44</v>
      </c>
      <c r="O196" s="65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178</v>
      </c>
      <c r="AT196" s="200" t="s">
        <v>174</v>
      </c>
      <c r="AU196" s="200" t="s">
        <v>83</v>
      </c>
      <c r="AY196" s="18" t="s">
        <v>172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8" t="s">
        <v>81</v>
      </c>
      <c r="BK196" s="201">
        <f>ROUND(I196*H196,2)</f>
        <v>0</v>
      </c>
      <c r="BL196" s="18" t="s">
        <v>178</v>
      </c>
      <c r="BM196" s="200" t="s">
        <v>480</v>
      </c>
    </row>
    <row r="197" spans="1:65" s="15" customFormat="1">
      <c r="B197" s="225"/>
      <c r="C197" s="226"/>
      <c r="D197" s="204" t="s">
        <v>180</v>
      </c>
      <c r="E197" s="227" t="s">
        <v>21</v>
      </c>
      <c r="F197" s="228" t="s">
        <v>444</v>
      </c>
      <c r="G197" s="226"/>
      <c r="H197" s="227" t="s">
        <v>21</v>
      </c>
      <c r="I197" s="229"/>
      <c r="J197" s="226"/>
      <c r="K197" s="226"/>
      <c r="L197" s="230"/>
      <c r="M197" s="231"/>
      <c r="N197" s="232"/>
      <c r="O197" s="232"/>
      <c r="P197" s="232"/>
      <c r="Q197" s="232"/>
      <c r="R197" s="232"/>
      <c r="S197" s="232"/>
      <c r="T197" s="233"/>
      <c r="AT197" s="234" t="s">
        <v>180</v>
      </c>
      <c r="AU197" s="234" t="s">
        <v>83</v>
      </c>
      <c r="AV197" s="15" t="s">
        <v>81</v>
      </c>
      <c r="AW197" s="15" t="s">
        <v>34</v>
      </c>
      <c r="AX197" s="15" t="s">
        <v>73</v>
      </c>
      <c r="AY197" s="234" t="s">
        <v>172</v>
      </c>
    </row>
    <row r="198" spans="1:65" s="15" customFormat="1">
      <c r="B198" s="225"/>
      <c r="C198" s="226"/>
      <c r="D198" s="204" t="s">
        <v>180</v>
      </c>
      <c r="E198" s="227" t="s">
        <v>21</v>
      </c>
      <c r="F198" s="228" t="s">
        <v>297</v>
      </c>
      <c r="G198" s="226"/>
      <c r="H198" s="227" t="s">
        <v>21</v>
      </c>
      <c r="I198" s="229"/>
      <c r="J198" s="226"/>
      <c r="K198" s="226"/>
      <c r="L198" s="230"/>
      <c r="M198" s="231"/>
      <c r="N198" s="232"/>
      <c r="O198" s="232"/>
      <c r="P198" s="232"/>
      <c r="Q198" s="232"/>
      <c r="R198" s="232"/>
      <c r="S198" s="232"/>
      <c r="T198" s="233"/>
      <c r="AT198" s="234" t="s">
        <v>180</v>
      </c>
      <c r="AU198" s="234" t="s">
        <v>83</v>
      </c>
      <c r="AV198" s="15" t="s">
        <v>81</v>
      </c>
      <c r="AW198" s="15" t="s">
        <v>34</v>
      </c>
      <c r="AX198" s="15" t="s">
        <v>73</v>
      </c>
      <c r="AY198" s="234" t="s">
        <v>172</v>
      </c>
    </row>
    <row r="199" spans="1:65" s="13" customFormat="1">
      <c r="B199" s="202"/>
      <c r="C199" s="203"/>
      <c r="D199" s="204" t="s">
        <v>180</v>
      </c>
      <c r="E199" s="205" t="s">
        <v>21</v>
      </c>
      <c r="F199" s="206" t="s">
        <v>1190</v>
      </c>
      <c r="G199" s="203"/>
      <c r="H199" s="207">
        <v>8.8339999999999996</v>
      </c>
      <c r="I199" s="208"/>
      <c r="J199" s="203"/>
      <c r="K199" s="203"/>
      <c r="L199" s="209"/>
      <c r="M199" s="210"/>
      <c r="N199" s="211"/>
      <c r="O199" s="211"/>
      <c r="P199" s="211"/>
      <c r="Q199" s="211"/>
      <c r="R199" s="211"/>
      <c r="S199" s="211"/>
      <c r="T199" s="212"/>
      <c r="AT199" s="213" t="s">
        <v>180</v>
      </c>
      <c r="AU199" s="213" t="s">
        <v>83</v>
      </c>
      <c r="AV199" s="13" t="s">
        <v>83</v>
      </c>
      <c r="AW199" s="13" t="s">
        <v>34</v>
      </c>
      <c r="AX199" s="13" t="s">
        <v>73</v>
      </c>
      <c r="AY199" s="213" t="s">
        <v>172</v>
      </c>
    </row>
    <row r="200" spans="1:65" s="15" customFormat="1">
      <c r="B200" s="225"/>
      <c r="C200" s="226"/>
      <c r="D200" s="204" t="s">
        <v>180</v>
      </c>
      <c r="E200" s="227" t="s">
        <v>21</v>
      </c>
      <c r="F200" s="228" t="s">
        <v>277</v>
      </c>
      <c r="G200" s="226"/>
      <c r="H200" s="227" t="s">
        <v>21</v>
      </c>
      <c r="I200" s="229"/>
      <c r="J200" s="226"/>
      <c r="K200" s="226"/>
      <c r="L200" s="230"/>
      <c r="M200" s="231"/>
      <c r="N200" s="232"/>
      <c r="O200" s="232"/>
      <c r="P200" s="232"/>
      <c r="Q200" s="232"/>
      <c r="R200" s="232"/>
      <c r="S200" s="232"/>
      <c r="T200" s="233"/>
      <c r="AT200" s="234" t="s">
        <v>180</v>
      </c>
      <c r="AU200" s="234" t="s">
        <v>83</v>
      </c>
      <c r="AV200" s="15" t="s">
        <v>81</v>
      </c>
      <c r="AW200" s="15" t="s">
        <v>34</v>
      </c>
      <c r="AX200" s="15" t="s">
        <v>73</v>
      </c>
      <c r="AY200" s="234" t="s">
        <v>172</v>
      </c>
    </row>
    <row r="201" spans="1:65" s="13" customFormat="1">
      <c r="B201" s="202"/>
      <c r="C201" s="203"/>
      <c r="D201" s="204" t="s">
        <v>180</v>
      </c>
      <c r="E201" s="205" t="s">
        <v>21</v>
      </c>
      <c r="F201" s="206" t="s">
        <v>1191</v>
      </c>
      <c r="G201" s="203"/>
      <c r="H201" s="207">
        <v>3.27</v>
      </c>
      <c r="I201" s="208"/>
      <c r="J201" s="203"/>
      <c r="K201" s="203"/>
      <c r="L201" s="209"/>
      <c r="M201" s="210"/>
      <c r="N201" s="211"/>
      <c r="O201" s="211"/>
      <c r="P201" s="211"/>
      <c r="Q201" s="211"/>
      <c r="R201" s="211"/>
      <c r="S201" s="211"/>
      <c r="T201" s="212"/>
      <c r="AT201" s="213" t="s">
        <v>180</v>
      </c>
      <c r="AU201" s="213" t="s">
        <v>83</v>
      </c>
      <c r="AV201" s="13" t="s">
        <v>83</v>
      </c>
      <c r="AW201" s="13" t="s">
        <v>34</v>
      </c>
      <c r="AX201" s="13" t="s">
        <v>73</v>
      </c>
      <c r="AY201" s="213" t="s">
        <v>172</v>
      </c>
    </row>
    <row r="202" spans="1:65" s="14" customFormat="1">
      <c r="B202" s="214"/>
      <c r="C202" s="215"/>
      <c r="D202" s="204" t="s">
        <v>180</v>
      </c>
      <c r="E202" s="216" t="s">
        <v>117</v>
      </c>
      <c r="F202" s="217" t="s">
        <v>182</v>
      </c>
      <c r="G202" s="215"/>
      <c r="H202" s="218">
        <v>12.103999999999999</v>
      </c>
      <c r="I202" s="219"/>
      <c r="J202" s="215"/>
      <c r="K202" s="215"/>
      <c r="L202" s="220"/>
      <c r="M202" s="221"/>
      <c r="N202" s="222"/>
      <c r="O202" s="222"/>
      <c r="P202" s="222"/>
      <c r="Q202" s="222"/>
      <c r="R202" s="222"/>
      <c r="S202" s="222"/>
      <c r="T202" s="223"/>
      <c r="AT202" s="224" t="s">
        <v>180</v>
      </c>
      <c r="AU202" s="224" t="s">
        <v>83</v>
      </c>
      <c r="AV202" s="14" t="s">
        <v>178</v>
      </c>
      <c r="AW202" s="14" t="s">
        <v>34</v>
      </c>
      <c r="AX202" s="14" t="s">
        <v>81</v>
      </c>
      <c r="AY202" s="224" t="s">
        <v>172</v>
      </c>
    </row>
    <row r="203" spans="1:65" s="2" customFormat="1" ht="24" customHeight="1">
      <c r="A203" s="35"/>
      <c r="B203" s="36"/>
      <c r="C203" s="189" t="s">
        <v>366</v>
      </c>
      <c r="D203" s="189" t="s">
        <v>174</v>
      </c>
      <c r="E203" s="190" t="s">
        <v>491</v>
      </c>
      <c r="F203" s="191" t="s">
        <v>492</v>
      </c>
      <c r="G203" s="192" t="s">
        <v>115</v>
      </c>
      <c r="H203" s="193">
        <v>8.1000000000000003E-2</v>
      </c>
      <c r="I203" s="194"/>
      <c r="J203" s="195">
        <f>ROUND(I203*H203,2)</f>
        <v>0</v>
      </c>
      <c r="K203" s="191" t="s">
        <v>177</v>
      </c>
      <c r="L203" s="40"/>
      <c r="M203" s="196" t="s">
        <v>21</v>
      </c>
      <c r="N203" s="197" t="s">
        <v>44</v>
      </c>
      <c r="O203" s="65"/>
      <c r="P203" s="198">
        <f>O203*H203</f>
        <v>0</v>
      </c>
      <c r="Q203" s="198">
        <v>0</v>
      </c>
      <c r="R203" s="198">
        <f>Q203*H203</f>
        <v>0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178</v>
      </c>
      <c r="AT203" s="200" t="s">
        <v>174</v>
      </c>
      <c r="AU203" s="200" t="s">
        <v>83</v>
      </c>
      <c r="AY203" s="18" t="s">
        <v>172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81</v>
      </c>
      <c r="BK203" s="201">
        <f>ROUND(I203*H203,2)</f>
        <v>0</v>
      </c>
      <c r="BL203" s="18" t="s">
        <v>178</v>
      </c>
      <c r="BM203" s="200" t="s">
        <v>493</v>
      </c>
    </row>
    <row r="204" spans="1:65" s="13" customFormat="1">
      <c r="B204" s="202"/>
      <c r="C204" s="203"/>
      <c r="D204" s="204" t="s">
        <v>180</v>
      </c>
      <c r="E204" s="205" t="s">
        <v>21</v>
      </c>
      <c r="F204" s="206" t="s">
        <v>1192</v>
      </c>
      <c r="G204" s="203"/>
      <c r="H204" s="207">
        <v>8.1000000000000003E-2</v>
      </c>
      <c r="I204" s="208"/>
      <c r="J204" s="203"/>
      <c r="K204" s="203"/>
      <c r="L204" s="209"/>
      <c r="M204" s="210"/>
      <c r="N204" s="211"/>
      <c r="O204" s="211"/>
      <c r="P204" s="211"/>
      <c r="Q204" s="211"/>
      <c r="R204" s="211"/>
      <c r="S204" s="211"/>
      <c r="T204" s="212"/>
      <c r="AT204" s="213" t="s">
        <v>180</v>
      </c>
      <c r="AU204" s="213" t="s">
        <v>83</v>
      </c>
      <c r="AV204" s="13" t="s">
        <v>83</v>
      </c>
      <c r="AW204" s="13" t="s">
        <v>34</v>
      </c>
      <c r="AX204" s="13" t="s">
        <v>73</v>
      </c>
      <c r="AY204" s="213" t="s">
        <v>172</v>
      </c>
    </row>
    <row r="205" spans="1:65" s="14" customFormat="1">
      <c r="B205" s="214"/>
      <c r="C205" s="215"/>
      <c r="D205" s="204" t="s">
        <v>180</v>
      </c>
      <c r="E205" s="216" t="s">
        <v>21</v>
      </c>
      <c r="F205" s="217" t="s">
        <v>182</v>
      </c>
      <c r="G205" s="215"/>
      <c r="H205" s="218">
        <v>8.1000000000000003E-2</v>
      </c>
      <c r="I205" s="219"/>
      <c r="J205" s="215"/>
      <c r="K205" s="215"/>
      <c r="L205" s="220"/>
      <c r="M205" s="221"/>
      <c r="N205" s="222"/>
      <c r="O205" s="222"/>
      <c r="P205" s="222"/>
      <c r="Q205" s="222"/>
      <c r="R205" s="222"/>
      <c r="S205" s="222"/>
      <c r="T205" s="223"/>
      <c r="AT205" s="224" t="s">
        <v>180</v>
      </c>
      <c r="AU205" s="224" t="s">
        <v>83</v>
      </c>
      <c r="AV205" s="14" t="s">
        <v>178</v>
      </c>
      <c r="AW205" s="14" t="s">
        <v>34</v>
      </c>
      <c r="AX205" s="14" t="s">
        <v>81</v>
      </c>
      <c r="AY205" s="224" t="s">
        <v>172</v>
      </c>
    </row>
    <row r="206" spans="1:65" s="2" customFormat="1" ht="16.5" customHeight="1">
      <c r="A206" s="35"/>
      <c r="B206" s="36"/>
      <c r="C206" s="189" t="s">
        <v>372</v>
      </c>
      <c r="D206" s="189" t="s">
        <v>174</v>
      </c>
      <c r="E206" s="190" t="s">
        <v>501</v>
      </c>
      <c r="F206" s="191" t="s">
        <v>502</v>
      </c>
      <c r="G206" s="192" t="s">
        <v>125</v>
      </c>
      <c r="H206" s="193">
        <v>1.08</v>
      </c>
      <c r="I206" s="194"/>
      <c r="J206" s="195">
        <f>ROUND(I206*H206,2)</f>
        <v>0</v>
      </c>
      <c r="K206" s="191" t="s">
        <v>177</v>
      </c>
      <c r="L206" s="40"/>
      <c r="M206" s="196" t="s">
        <v>21</v>
      </c>
      <c r="N206" s="197" t="s">
        <v>44</v>
      </c>
      <c r="O206" s="65"/>
      <c r="P206" s="198">
        <f>O206*H206</f>
        <v>0</v>
      </c>
      <c r="Q206" s="198">
        <v>6.3899999999999998E-3</v>
      </c>
      <c r="R206" s="198">
        <f>Q206*H206</f>
        <v>6.9012000000000006E-3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178</v>
      </c>
      <c r="AT206" s="200" t="s">
        <v>174</v>
      </c>
      <c r="AU206" s="200" t="s">
        <v>83</v>
      </c>
      <c r="AY206" s="18" t="s">
        <v>172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81</v>
      </c>
      <c r="BK206" s="201">
        <f>ROUND(I206*H206,2)</f>
        <v>0</v>
      </c>
      <c r="BL206" s="18" t="s">
        <v>178</v>
      </c>
      <c r="BM206" s="200" t="s">
        <v>503</v>
      </c>
    </row>
    <row r="207" spans="1:65" s="13" customFormat="1">
      <c r="B207" s="202"/>
      <c r="C207" s="203"/>
      <c r="D207" s="204" t="s">
        <v>180</v>
      </c>
      <c r="E207" s="205" t="s">
        <v>21</v>
      </c>
      <c r="F207" s="206" t="s">
        <v>1193</v>
      </c>
      <c r="G207" s="203"/>
      <c r="H207" s="207">
        <v>1.08</v>
      </c>
      <c r="I207" s="208"/>
      <c r="J207" s="203"/>
      <c r="K207" s="203"/>
      <c r="L207" s="209"/>
      <c r="M207" s="210"/>
      <c r="N207" s="211"/>
      <c r="O207" s="211"/>
      <c r="P207" s="211"/>
      <c r="Q207" s="211"/>
      <c r="R207" s="211"/>
      <c r="S207" s="211"/>
      <c r="T207" s="212"/>
      <c r="AT207" s="213" t="s">
        <v>180</v>
      </c>
      <c r="AU207" s="213" t="s">
        <v>83</v>
      </c>
      <c r="AV207" s="13" t="s">
        <v>83</v>
      </c>
      <c r="AW207" s="13" t="s">
        <v>34</v>
      </c>
      <c r="AX207" s="13" t="s">
        <v>73</v>
      </c>
      <c r="AY207" s="213" t="s">
        <v>172</v>
      </c>
    </row>
    <row r="208" spans="1:65" s="14" customFormat="1">
      <c r="B208" s="214"/>
      <c r="C208" s="215"/>
      <c r="D208" s="204" t="s">
        <v>180</v>
      </c>
      <c r="E208" s="216" t="s">
        <v>21</v>
      </c>
      <c r="F208" s="217" t="s">
        <v>182</v>
      </c>
      <c r="G208" s="215"/>
      <c r="H208" s="218">
        <v>1.08</v>
      </c>
      <c r="I208" s="219"/>
      <c r="J208" s="215"/>
      <c r="K208" s="215"/>
      <c r="L208" s="220"/>
      <c r="M208" s="221"/>
      <c r="N208" s="222"/>
      <c r="O208" s="222"/>
      <c r="P208" s="222"/>
      <c r="Q208" s="222"/>
      <c r="R208" s="222"/>
      <c r="S208" s="222"/>
      <c r="T208" s="223"/>
      <c r="AT208" s="224" t="s">
        <v>180</v>
      </c>
      <c r="AU208" s="224" t="s">
        <v>83</v>
      </c>
      <c r="AV208" s="14" t="s">
        <v>178</v>
      </c>
      <c r="AW208" s="14" t="s">
        <v>34</v>
      </c>
      <c r="AX208" s="14" t="s">
        <v>81</v>
      </c>
      <c r="AY208" s="224" t="s">
        <v>172</v>
      </c>
    </row>
    <row r="209" spans="1:65" s="12" customFormat="1" ht="22.9" customHeight="1">
      <c r="B209" s="173"/>
      <c r="C209" s="174"/>
      <c r="D209" s="175" t="s">
        <v>72</v>
      </c>
      <c r="E209" s="187" t="s">
        <v>214</v>
      </c>
      <c r="F209" s="187" t="s">
        <v>505</v>
      </c>
      <c r="G209" s="174"/>
      <c r="H209" s="174"/>
      <c r="I209" s="177"/>
      <c r="J209" s="188">
        <f>BK209</f>
        <v>0</v>
      </c>
      <c r="K209" s="174"/>
      <c r="L209" s="179"/>
      <c r="M209" s="180"/>
      <c r="N209" s="181"/>
      <c r="O209" s="181"/>
      <c r="P209" s="182">
        <f>SUM(P210:P321)</f>
        <v>0</v>
      </c>
      <c r="Q209" s="181"/>
      <c r="R209" s="182">
        <f>SUM(R210:R321)</f>
        <v>2.7938297099999998</v>
      </c>
      <c r="S209" s="181"/>
      <c r="T209" s="183">
        <f>SUM(T210:T321)</f>
        <v>0</v>
      </c>
      <c r="AR209" s="184" t="s">
        <v>81</v>
      </c>
      <c r="AT209" s="185" t="s">
        <v>72</v>
      </c>
      <c r="AU209" s="185" t="s">
        <v>81</v>
      </c>
      <c r="AY209" s="184" t="s">
        <v>172</v>
      </c>
      <c r="BK209" s="186">
        <f>SUM(BK210:BK321)</f>
        <v>0</v>
      </c>
    </row>
    <row r="210" spans="1:65" s="2" customFormat="1" ht="24" customHeight="1">
      <c r="A210" s="35"/>
      <c r="B210" s="36"/>
      <c r="C210" s="189" t="s">
        <v>376</v>
      </c>
      <c r="D210" s="189" t="s">
        <v>174</v>
      </c>
      <c r="E210" s="190" t="s">
        <v>507</v>
      </c>
      <c r="F210" s="191" t="s">
        <v>508</v>
      </c>
      <c r="G210" s="192" t="s">
        <v>217</v>
      </c>
      <c r="H210" s="193">
        <v>12</v>
      </c>
      <c r="I210" s="194"/>
      <c r="J210" s="195">
        <f>ROUND(I210*H210,2)</f>
        <v>0</v>
      </c>
      <c r="K210" s="191" t="s">
        <v>177</v>
      </c>
      <c r="L210" s="40"/>
      <c r="M210" s="196" t="s">
        <v>21</v>
      </c>
      <c r="N210" s="197" t="s">
        <v>44</v>
      </c>
      <c r="O210" s="65"/>
      <c r="P210" s="198">
        <f>O210*H210</f>
        <v>0</v>
      </c>
      <c r="Q210" s="198">
        <v>1.67E-3</v>
      </c>
      <c r="R210" s="198">
        <f>Q210*H210</f>
        <v>2.0040000000000002E-2</v>
      </c>
      <c r="S210" s="198">
        <v>0</v>
      </c>
      <c r="T210" s="19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0" t="s">
        <v>178</v>
      </c>
      <c r="AT210" s="200" t="s">
        <v>174</v>
      </c>
      <c r="AU210" s="200" t="s">
        <v>83</v>
      </c>
      <c r="AY210" s="18" t="s">
        <v>172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8" t="s">
        <v>81</v>
      </c>
      <c r="BK210" s="201">
        <f>ROUND(I210*H210,2)</f>
        <v>0</v>
      </c>
      <c r="BL210" s="18" t="s">
        <v>178</v>
      </c>
      <c r="BM210" s="200" t="s">
        <v>509</v>
      </c>
    </row>
    <row r="211" spans="1:65" s="15" customFormat="1">
      <c r="B211" s="225"/>
      <c r="C211" s="226"/>
      <c r="D211" s="204" t="s">
        <v>180</v>
      </c>
      <c r="E211" s="227" t="s">
        <v>21</v>
      </c>
      <c r="F211" s="228" t="s">
        <v>1194</v>
      </c>
      <c r="G211" s="226"/>
      <c r="H211" s="227" t="s">
        <v>21</v>
      </c>
      <c r="I211" s="229"/>
      <c r="J211" s="226"/>
      <c r="K211" s="226"/>
      <c r="L211" s="230"/>
      <c r="M211" s="231"/>
      <c r="N211" s="232"/>
      <c r="O211" s="232"/>
      <c r="P211" s="232"/>
      <c r="Q211" s="232"/>
      <c r="R211" s="232"/>
      <c r="S211" s="232"/>
      <c r="T211" s="233"/>
      <c r="AT211" s="234" t="s">
        <v>180</v>
      </c>
      <c r="AU211" s="234" t="s">
        <v>83</v>
      </c>
      <c r="AV211" s="15" t="s">
        <v>81</v>
      </c>
      <c r="AW211" s="15" t="s">
        <v>34</v>
      </c>
      <c r="AX211" s="15" t="s">
        <v>73</v>
      </c>
      <c r="AY211" s="234" t="s">
        <v>172</v>
      </c>
    </row>
    <row r="212" spans="1:65" s="13" customFormat="1">
      <c r="B212" s="202"/>
      <c r="C212" s="203"/>
      <c r="D212" s="204" t="s">
        <v>180</v>
      </c>
      <c r="E212" s="205" t="s">
        <v>21</v>
      </c>
      <c r="F212" s="206" t="s">
        <v>1195</v>
      </c>
      <c r="G212" s="203"/>
      <c r="H212" s="207">
        <v>12</v>
      </c>
      <c r="I212" s="208"/>
      <c r="J212" s="203"/>
      <c r="K212" s="203"/>
      <c r="L212" s="209"/>
      <c r="M212" s="210"/>
      <c r="N212" s="211"/>
      <c r="O212" s="211"/>
      <c r="P212" s="211"/>
      <c r="Q212" s="211"/>
      <c r="R212" s="211"/>
      <c r="S212" s="211"/>
      <c r="T212" s="212"/>
      <c r="AT212" s="213" t="s">
        <v>180</v>
      </c>
      <c r="AU212" s="213" t="s">
        <v>83</v>
      </c>
      <c r="AV212" s="13" t="s">
        <v>83</v>
      </c>
      <c r="AW212" s="13" t="s">
        <v>34</v>
      </c>
      <c r="AX212" s="13" t="s">
        <v>73</v>
      </c>
      <c r="AY212" s="213" t="s">
        <v>172</v>
      </c>
    </row>
    <row r="213" spans="1:65" s="14" customFormat="1">
      <c r="B213" s="214"/>
      <c r="C213" s="215"/>
      <c r="D213" s="204" t="s">
        <v>180</v>
      </c>
      <c r="E213" s="216" t="s">
        <v>21</v>
      </c>
      <c r="F213" s="217" t="s">
        <v>182</v>
      </c>
      <c r="G213" s="215"/>
      <c r="H213" s="218">
        <v>12</v>
      </c>
      <c r="I213" s="219"/>
      <c r="J213" s="215"/>
      <c r="K213" s="215"/>
      <c r="L213" s="220"/>
      <c r="M213" s="221"/>
      <c r="N213" s="222"/>
      <c r="O213" s="222"/>
      <c r="P213" s="222"/>
      <c r="Q213" s="222"/>
      <c r="R213" s="222"/>
      <c r="S213" s="222"/>
      <c r="T213" s="223"/>
      <c r="AT213" s="224" t="s">
        <v>180</v>
      </c>
      <c r="AU213" s="224" t="s">
        <v>83</v>
      </c>
      <c r="AV213" s="14" t="s">
        <v>178</v>
      </c>
      <c r="AW213" s="14" t="s">
        <v>34</v>
      </c>
      <c r="AX213" s="14" t="s">
        <v>81</v>
      </c>
      <c r="AY213" s="224" t="s">
        <v>172</v>
      </c>
    </row>
    <row r="214" spans="1:65" s="2" customFormat="1" ht="16.5" customHeight="1">
      <c r="A214" s="35"/>
      <c r="B214" s="36"/>
      <c r="C214" s="235" t="s">
        <v>380</v>
      </c>
      <c r="D214" s="235" t="s">
        <v>416</v>
      </c>
      <c r="E214" s="236" t="s">
        <v>516</v>
      </c>
      <c r="F214" s="237" t="s">
        <v>517</v>
      </c>
      <c r="G214" s="238" t="s">
        <v>518</v>
      </c>
      <c r="H214" s="239">
        <v>6</v>
      </c>
      <c r="I214" s="240"/>
      <c r="J214" s="241">
        <f>ROUND(I214*H214,2)</f>
        <v>0</v>
      </c>
      <c r="K214" s="237" t="s">
        <v>21</v>
      </c>
      <c r="L214" s="242"/>
      <c r="M214" s="243" t="s">
        <v>21</v>
      </c>
      <c r="N214" s="244" t="s">
        <v>44</v>
      </c>
      <c r="O214" s="65"/>
      <c r="P214" s="198">
        <f>O214*H214</f>
        <v>0</v>
      </c>
      <c r="Q214" s="198">
        <v>8.0000000000000004E-4</v>
      </c>
      <c r="R214" s="198">
        <f>Q214*H214</f>
        <v>4.8000000000000004E-3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214</v>
      </c>
      <c r="AT214" s="200" t="s">
        <v>416</v>
      </c>
      <c r="AU214" s="200" t="s">
        <v>83</v>
      </c>
      <c r="AY214" s="18" t="s">
        <v>172</v>
      </c>
      <c r="BE214" s="201">
        <f>IF(N214="základní",J214,0)</f>
        <v>0</v>
      </c>
      <c r="BF214" s="201">
        <f>IF(N214="snížená",J214,0)</f>
        <v>0</v>
      </c>
      <c r="BG214" s="201">
        <f>IF(N214="zákl. přenesená",J214,0)</f>
        <v>0</v>
      </c>
      <c r="BH214" s="201">
        <f>IF(N214="sníž. přenesená",J214,0)</f>
        <v>0</v>
      </c>
      <c r="BI214" s="201">
        <f>IF(N214="nulová",J214,0)</f>
        <v>0</v>
      </c>
      <c r="BJ214" s="18" t="s">
        <v>81</v>
      </c>
      <c r="BK214" s="201">
        <f>ROUND(I214*H214,2)</f>
        <v>0</v>
      </c>
      <c r="BL214" s="18" t="s">
        <v>178</v>
      </c>
      <c r="BM214" s="200" t="s">
        <v>519</v>
      </c>
    </row>
    <row r="215" spans="1:65" s="2" customFormat="1" ht="16.5" customHeight="1">
      <c r="A215" s="35"/>
      <c r="B215" s="36"/>
      <c r="C215" s="235" t="s">
        <v>385</v>
      </c>
      <c r="D215" s="235" t="s">
        <v>416</v>
      </c>
      <c r="E215" s="236" t="s">
        <v>521</v>
      </c>
      <c r="F215" s="237" t="s">
        <v>522</v>
      </c>
      <c r="G215" s="238" t="s">
        <v>217</v>
      </c>
      <c r="H215" s="239">
        <v>2</v>
      </c>
      <c r="I215" s="240"/>
      <c r="J215" s="241">
        <f>ROUND(I215*H215,2)</f>
        <v>0</v>
      </c>
      <c r="K215" s="237" t="s">
        <v>21</v>
      </c>
      <c r="L215" s="242"/>
      <c r="M215" s="243" t="s">
        <v>21</v>
      </c>
      <c r="N215" s="244" t="s">
        <v>44</v>
      </c>
      <c r="O215" s="65"/>
      <c r="P215" s="198">
        <f>O215*H215</f>
        <v>0</v>
      </c>
      <c r="Q215" s="198">
        <v>1.6E-2</v>
      </c>
      <c r="R215" s="198">
        <f>Q215*H215</f>
        <v>3.2000000000000001E-2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214</v>
      </c>
      <c r="AT215" s="200" t="s">
        <v>416</v>
      </c>
      <c r="AU215" s="200" t="s">
        <v>83</v>
      </c>
      <c r="AY215" s="18" t="s">
        <v>172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81</v>
      </c>
      <c r="BK215" s="201">
        <f>ROUND(I215*H215,2)</f>
        <v>0</v>
      </c>
      <c r="BL215" s="18" t="s">
        <v>178</v>
      </c>
      <c r="BM215" s="200" t="s">
        <v>523</v>
      </c>
    </row>
    <row r="216" spans="1:65" s="2" customFormat="1" ht="16.5" customHeight="1">
      <c r="A216" s="35"/>
      <c r="B216" s="36"/>
      <c r="C216" s="235" t="s">
        <v>395</v>
      </c>
      <c r="D216" s="235" t="s">
        <v>416</v>
      </c>
      <c r="E216" s="236" t="s">
        <v>537</v>
      </c>
      <c r="F216" s="237" t="s">
        <v>538</v>
      </c>
      <c r="G216" s="238" t="s">
        <v>217</v>
      </c>
      <c r="H216" s="239">
        <v>2</v>
      </c>
      <c r="I216" s="240"/>
      <c r="J216" s="241">
        <f>ROUND(I216*H216,2)</f>
        <v>0</v>
      </c>
      <c r="K216" s="237" t="s">
        <v>21</v>
      </c>
      <c r="L216" s="242"/>
      <c r="M216" s="243" t="s">
        <v>21</v>
      </c>
      <c r="N216" s="244" t="s">
        <v>44</v>
      </c>
      <c r="O216" s="65"/>
      <c r="P216" s="198">
        <f>O216*H216</f>
        <v>0</v>
      </c>
      <c r="Q216" s="198">
        <v>1.01E-2</v>
      </c>
      <c r="R216" s="198">
        <f>Q216*H216</f>
        <v>2.0199999999999999E-2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214</v>
      </c>
      <c r="AT216" s="200" t="s">
        <v>416</v>
      </c>
      <c r="AU216" s="200" t="s">
        <v>83</v>
      </c>
      <c r="AY216" s="18" t="s">
        <v>172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81</v>
      </c>
      <c r="BK216" s="201">
        <f>ROUND(I216*H216,2)</f>
        <v>0</v>
      </c>
      <c r="BL216" s="18" t="s">
        <v>178</v>
      </c>
      <c r="BM216" s="200" t="s">
        <v>539</v>
      </c>
    </row>
    <row r="217" spans="1:65" s="2" customFormat="1" ht="16.5" customHeight="1">
      <c r="A217" s="35"/>
      <c r="B217" s="36"/>
      <c r="C217" s="235" t="s">
        <v>401</v>
      </c>
      <c r="D217" s="235" t="s">
        <v>416</v>
      </c>
      <c r="E217" s="236" t="s">
        <v>549</v>
      </c>
      <c r="F217" s="237" t="s">
        <v>550</v>
      </c>
      <c r="G217" s="238" t="s">
        <v>217</v>
      </c>
      <c r="H217" s="239">
        <v>2</v>
      </c>
      <c r="I217" s="240"/>
      <c r="J217" s="241">
        <f>ROUND(I217*H217,2)</f>
        <v>0</v>
      </c>
      <c r="K217" s="237" t="s">
        <v>21</v>
      </c>
      <c r="L217" s="242"/>
      <c r="M217" s="243" t="s">
        <v>21</v>
      </c>
      <c r="N217" s="244" t="s">
        <v>44</v>
      </c>
      <c r="O217" s="65"/>
      <c r="P217" s="198">
        <f>O217*H217</f>
        <v>0</v>
      </c>
      <c r="Q217" s="198">
        <v>7.3000000000000001E-3</v>
      </c>
      <c r="R217" s="198">
        <f>Q217*H217</f>
        <v>1.46E-2</v>
      </c>
      <c r="S217" s="198">
        <v>0</v>
      </c>
      <c r="T217" s="19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0" t="s">
        <v>214</v>
      </c>
      <c r="AT217" s="200" t="s">
        <v>416</v>
      </c>
      <c r="AU217" s="200" t="s">
        <v>83</v>
      </c>
      <c r="AY217" s="18" t="s">
        <v>172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18" t="s">
        <v>81</v>
      </c>
      <c r="BK217" s="201">
        <f>ROUND(I217*H217,2)</f>
        <v>0</v>
      </c>
      <c r="BL217" s="18" t="s">
        <v>178</v>
      </c>
      <c r="BM217" s="200" t="s">
        <v>551</v>
      </c>
    </row>
    <row r="218" spans="1:65" s="2" customFormat="1" ht="24" customHeight="1">
      <c r="A218" s="35"/>
      <c r="B218" s="36"/>
      <c r="C218" s="189" t="s">
        <v>407</v>
      </c>
      <c r="D218" s="189" t="s">
        <v>174</v>
      </c>
      <c r="E218" s="190" t="s">
        <v>557</v>
      </c>
      <c r="F218" s="191" t="s">
        <v>558</v>
      </c>
      <c r="G218" s="192" t="s">
        <v>217</v>
      </c>
      <c r="H218" s="193">
        <v>1</v>
      </c>
      <c r="I218" s="194"/>
      <c r="J218" s="195">
        <f>ROUND(I218*H218,2)</f>
        <v>0</v>
      </c>
      <c r="K218" s="191" t="s">
        <v>177</v>
      </c>
      <c r="L218" s="40"/>
      <c r="M218" s="196" t="s">
        <v>21</v>
      </c>
      <c r="N218" s="197" t="s">
        <v>44</v>
      </c>
      <c r="O218" s="65"/>
      <c r="P218" s="198">
        <f>O218*H218</f>
        <v>0</v>
      </c>
      <c r="Q218" s="198">
        <v>1.7099999999999999E-3</v>
      </c>
      <c r="R218" s="198">
        <f>Q218*H218</f>
        <v>1.7099999999999999E-3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178</v>
      </c>
      <c r="AT218" s="200" t="s">
        <v>174</v>
      </c>
      <c r="AU218" s="200" t="s">
        <v>83</v>
      </c>
      <c r="AY218" s="18" t="s">
        <v>172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8" t="s">
        <v>81</v>
      </c>
      <c r="BK218" s="201">
        <f>ROUND(I218*H218,2)</f>
        <v>0</v>
      </c>
      <c r="BL218" s="18" t="s">
        <v>178</v>
      </c>
      <c r="BM218" s="200" t="s">
        <v>559</v>
      </c>
    </row>
    <row r="219" spans="1:65" s="15" customFormat="1">
      <c r="B219" s="225"/>
      <c r="C219" s="226"/>
      <c r="D219" s="204" t="s">
        <v>180</v>
      </c>
      <c r="E219" s="227" t="s">
        <v>21</v>
      </c>
      <c r="F219" s="228" t="s">
        <v>1194</v>
      </c>
      <c r="G219" s="226"/>
      <c r="H219" s="227" t="s">
        <v>21</v>
      </c>
      <c r="I219" s="229"/>
      <c r="J219" s="226"/>
      <c r="K219" s="226"/>
      <c r="L219" s="230"/>
      <c r="M219" s="231"/>
      <c r="N219" s="232"/>
      <c r="O219" s="232"/>
      <c r="P219" s="232"/>
      <c r="Q219" s="232"/>
      <c r="R219" s="232"/>
      <c r="S219" s="232"/>
      <c r="T219" s="233"/>
      <c r="AT219" s="234" t="s">
        <v>180</v>
      </c>
      <c r="AU219" s="234" t="s">
        <v>83</v>
      </c>
      <c r="AV219" s="15" t="s">
        <v>81</v>
      </c>
      <c r="AW219" s="15" t="s">
        <v>34</v>
      </c>
      <c r="AX219" s="15" t="s">
        <v>73</v>
      </c>
      <c r="AY219" s="234" t="s">
        <v>172</v>
      </c>
    </row>
    <row r="220" spans="1:65" s="13" customFormat="1">
      <c r="B220" s="202"/>
      <c r="C220" s="203"/>
      <c r="D220" s="204" t="s">
        <v>180</v>
      </c>
      <c r="E220" s="205" t="s">
        <v>21</v>
      </c>
      <c r="F220" s="206" t="s">
        <v>81</v>
      </c>
      <c r="G220" s="203"/>
      <c r="H220" s="207">
        <v>1</v>
      </c>
      <c r="I220" s="208"/>
      <c r="J220" s="203"/>
      <c r="K220" s="203"/>
      <c r="L220" s="209"/>
      <c r="M220" s="210"/>
      <c r="N220" s="211"/>
      <c r="O220" s="211"/>
      <c r="P220" s="211"/>
      <c r="Q220" s="211"/>
      <c r="R220" s="211"/>
      <c r="S220" s="211"/>
      <c r="T220" s="212"/>
      <c r="AT220" s="213" t="s">
        <v>180</v>
      </c>
      <c r="AU220" s="213" t="s">
        <v>83</v>
      </c>
      <c r="AV220" s="13" t="s">
        <v>83</v>
      </c>
      <c r="AW220" s="13" t="s">
        <v>34</v>
      </c>
      <c r="AX220" s="13" t="s">
        <v>73</v>
      </c>
      <c r="AY220" s="213" t="s">
        <v>172</v>
      </c>
    </row>
    <row r="221" spans="1:65" s="14" customFormat="1">
      <c r="B221" s="214"/>
      <c r="C221" s="215"/>
      <c r="D221" s="204" t="s">
        <v>180</v>
      </c>
      <c r="E221" s="216" t="s">
        <v>21</v>
      </c>
      <c r="F221" s="217" t="s">
        <v>182</v>
      </c>
      <c r="G221" s="215"/>
      <c r="H221" s="218">
        <v>1</v>
      </c>
      <c r="I221" s="219"/>
      <c r="J221" s="215"/>
      <c r="K221" s="215"/>
      <c r="L221" s="220"/>
      <c r="M221" s="221"/>
      <c r="N221" s="222"/>
      <c r="O221" s="222"/>
      <c r="P221" s="222"/>
      <c r="Q221" s="222"/>
      <c r="R221" s="222"/>
      <c r="S221" s="222"/>
      <c r="T221" s="223"/>
      <c r="AT221" s="224" t="s">
        <v>180</v>
      </c>
      <c r="AU221" s="224" t="s">
        <v>83</v>
      </c>
      <c r="AV221" s="14" t="s">
        <v>178</v>
      </c>
      <c r="AW221" s="14" t="s">
        <v>34</v>
      </c>
      <c r="AX221" s="14" t="s">
        <v>81</v>
      </c>
      <c r="AY221" s="224" t="s">
        <v>172</v>
      </c>
    </row>
    <row r="222" spans="1:65" s="2" customFormat="1" ht="16.5" customHeight="1">
      <c r="A222" s="35"/>
      <c r="B222" s="36"/>
      <c r="C222" s="235" t="s">
        <v>411</v>
      </c>
      <c r="D222" s="235" t="s">
        <v>416</v>
      </c>
      <c r="E222" s="236" t="s">
        <v>566</v>
      </c>
      <c r="F222" s="237" t="s">
        <v>567</v>
      </c>
      <c r="G222" s="238" t="s">
        <v>217</v>
      </c>
      <c r="H222" s="239">
        <v>1</v>
      </c>
      <c r="I222" s="240"/>
      <c r="J222" s="241">
        <f>ROUND(I222*H222,2)</f>
        <v>0</v>
      </c>
      <c r="K222" s="237" t="s">
        <v>21</v>
      </c>
      <c r="L222" s="242"/>
      <c r="M222" s="243" t="s">
        <v>21</v>
      </c>
      <c r="N222" s="244" t="s">
        <v>44</v>
      </c>
      <c r="O222" s="65"/>
      <c r="P222" s="198">
        <f>O222*H222</f>
        <v>0</v>
      </c>
      <c r="Q222" s="198">
        <v>1.2500000000000001E-2</v>
      </c>
      <c r="R222" s="198">
        <f>Q222*H222</f>
        <v>1.2500000000000001E-2</v>
      </c>
      <c r="S222" s="198">
        <v>0</v>
      </c>
      <c r="T222" s="199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0" t="s">
        <v>214</v>
      </c>
      <c r="AT222" s="200" t="s">
        <v>416</v>
      </c>
      <c r="AU222" s="200" t="s">
        <v>83</v>
      </c>
      <c r="AY222" s="18" t="s">
        <v>172</v>
      </c>
      <c r="BE222" s="201">
        <f>IF(N222="základní",J222,0)</f>
        <v>0</v>
      </c>
      <c r="BF222" s="201">
        <f>IF(N222="snížená",J222,0)</f>
        <v>0</v>
      </c>
      <c r="BG222" s="201">
        <f>IF(N222="zákl. přenesená",J222,0)</f>
        <v>0</v>
      </c>
      <c r="BH222" s="201">
        <f>IF(N222="sníž. přenesená",J222,0)</f>
        <v>0</v>
      </c>
      <c r="BI222" s="201">
        <f>IF(N222="nulová",J222,0)</f>
        <v>0</v>
      </c>
      <c r="BJ222" s="18" t="s">
        <v>81</v>
      </c>
      <c r="BK222" s="201">
        <f>ROUND(I222*H222,2)</f>
        <v>0</v>
      </c>
      <c r="BL222" s="18" t="s">
        <v>178</v>
      </c>
      <c r="BM222" s="200" t="s">
        <v>568</v>
      </c>
    </row>
    <row r="223" spans="1:65" s="2" customFormat="1" ht="24" customHeight="1">
      <c r="A223" s="35"/>
      <c r="B223" s="36"/>
      <c r="C223" s="189" t="s">
        <v>415</v>
      </c>
      <c r="D223" s="189" t="s">
        <v>174</v>
      </c>
      <c r="E223" s="190" t="s">
        <v>609</v>
      </c>
      <c r="F223" s="191" t="s">
        <v>610</v>
      </c>
      <c r="G223" s="192" t="s">
        <v>199</v>
      </c>
      <c r="H223" s="193">
        <v>21.8</v>
      </c>
      <c r="I223" s="194"/>
      <c r="J223" s="195">
        <f>ROUND(I223*H223,2)</f>
        <v>0</v>
      </c>
      <c r="K223" s="191" t="s">
        <v>177</v>
      </c>
      <c r="L223" s="40"/>
      <c r="M223" s="196" t="s">
        <v>21</v>
      </c>
      <c r="N223" s="197" t="s">
        <v>44</v>
      </c>
      <c r="O223" s="65"/>
      <c r="P223" s="198">
        <f>O223*H223</f>
        <v>0</v>
      </c>
      <c r="Q223" s="198">
        <v>0</v>
      </c>
      <c r="R223" s="198">
        <f>Q223*H223</f>
        <v>0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178</v>
      </c>
      <c r="AT223" s="200" t="s">
        <v>174</v>
      </c>
      <c r="AU223" s="200" t="s">
        <v>83</v>
      </c>
      <c r="AY223" s="18" t="s">
        <v>172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81</v>
      </c>
      <c r="BK223" s="201">
        <f>ROUND(I223*H223,2)</f>
        <v>0</v>
      </c>
      <c r="BL223" s="18" t="s">
        <v>178</v>
      </c>
      <c r="BM223" s="200" t="s">
        <v>611</v>
      </c>
    </row>
    <row r="224" spans="1:65" s="15" customFormat="1">
      <c r="B224" s="225"/>
      <c r="C224" s="226"/>
      <c r="D224" s="204" t="s">
        <v>180</v>
      </c>
      <c r="E224" s="227" t="s">
        <v>21</v>
      </c>
      <c r="F224" s="228" t="s">
        <v>1194</v>
      </c>
      <c r="G224" s="226"/>
      <c r="H224" s="227" t="s">
        <v>21</v>
      </c>
      <c r="I224" s="229"/>
      <c r="J224" s="226"/>
      <c r="K224" s="226"/>
      <c r="L224" s="230"/>
      <c r="M224" s="231"/>
      <c r="N224" s="232"/>
      <c r="O224" s="232"/>
      <c r="P224" s="232"/>
      <c r="Q224" s="232"/>
      <c r="R224" s="232"/>
      <c r="S224" s="232"/>
      <c r="T224" s="233"/>
      <c r="AT224" s="234" t="s">
        <v>180</v>
      </c>
      <c r="AU224" s="234" t="s">
        <v>83</v>
      </c>
      <c r="AV224" s="15" t="s">
        <v>81</v>
      </c>
      <c r="AW224" s="15" t="s">
        <v>34</v>
      </c>
      <c r="AX224" s="15" t="s">
        <v>73</v>
      </c>
      <c r="AY224" s="234" t="s">
        <v>172</v>
      </c>
    </row>
    <row r="225" spans="1:65" s="13" customFormat="1">
      <c r="B225" s="202"/>
      <c r="C225" s="203"/>
      <c r="D225" s="204" t="s">
        <v>180</v>
      </c>
      <c r="E225" s="205" t="s">
        <v>21</v>
      </c>
      <c r="F225" s="206" t="s">
        <v>1196</v>
      </c>
      <c r="G225" s="203"/>
      <c r="H225" s="207">
        <v>21.8</v>
      </c>
      <c r="I225" s="208"/>
      <c r="J225" s="203"/>
      <c r="K225" s="203"/>
      <c r="L225" s="209"/>
      <c r="M225" s="210"/>
      <c r="N225" s="211"/>
      <c r="O225" s="211"/>
      <c r="P225" s="211"/>
      <c r="Q225" s="211"/>
      <c r="R225" s="211"/>
      <c r="S225" s="211"/>
      <c r="T225" s="212"/>
      <c r="AT225" s="213" t="s">
        <v>180</v>
      </c>
      <c r="AU225" s="213" t="s">
        <v>83</v>
      </c>
      <c r="AV225" s="13" t="s">
        <v>83</v>
      </c>
      <c r="AW225" s="13" t="s">
        <v>34</v>
      </c>
      <c r="AX225" s="13" t="s">
        <v>73</v>
      </c>
      <c r="AY225" s="213" t="s">
        <v>172</v>
      </c>
    </row>
    <row r="226" spans="1:65" s="14" customFormat="1">
      <c r="B226" s="214"/>
      <c r="C226" s="215"/>
      <c r="D226" s="204" t="s">
        <v>180</v>
      </c>
      <c r="E226" s="216" t="s">
        <v>21</v>
      </c>
      <c r="F226" s="217" t="s">
        <v>182</v>
      </c>
      <c r="G226" s="215"/>
      <c r="H226" s="218">
        <v>21.8</v>
      </c>
      <c r="I226" s="219"/>
      <c r="J226" s="215"/>
      <c r="K226" s="215"/>
      <c r="L226" s="220"/>
      <c r="M226" s="221"/>
      <c r="N226" s="222"/>
      <c r="O226" s="222"/>
      <c r="P226" s="222"/>
      <c r="Q226" s="222"/>
      <c r="R226" s="222"/>
      <c r="S226" s="222"/>
      <c r="T226" s="223"/>
      <c r="AT226" s="224" t="s">
        <v>180</v>
      </c>
      <c r="AU226" s="224" t="s">
        <v>83</v>
      </c>
      <c r="AV226" s="14" t="s">
        <v>178</v>
      </c>
      <c r="AW226" s="14" t="s">
        <v>34</v>
      </c>
      <c r="AX226" s="14" t="s">
        <v>81</v>
      </c>
      <c r="AY226" s="224" t="s">
        <v>172</v>
      </c>
    </row>
    <row r="227" spans="1:65" s="2" customFormat="1" ht="16.5" customHeight="1">
      <c r="A227" s="35"/>
      <c r="B227" s="36"/>
      <c r="C227" s="235" t="s">
        <v>422</v>
      </c>
      <c r="D227" s="235" t="s">
        <v>416</v>
      </c>
      <c r="E227" s="236" t="s">
        <v>614</v>
      </c>
      <c r="F227" s="237" t="s">
        <v>615</v>
      </c>
      <c r="G227" s="238" t="s">
        <v>199</v>
      </c>
      <c r="H227" s="239">
        <v>22.126999999999999</v>
      </c>
      <c r="I227" s="240"/>
      <c r="J227" s="241">
        <f>ROUND(I227*H227,2)</f>
        <v>0</v>
      </c>
      <c r="K227" s="237" t="s">
        <v>21</v>
      </c>
      <c r="L227" s="242"/>
      <c r="M227" s="243" t="s">
        <v>21</v>
      </c>
      <c r="N227" s="244" t="s">
        <v>44</v>
      </c>
      <c r="O227" s="65"/>
      <c r="P227" s="198">
        <f>O227*H227</f>
        <v>0</v>
      </c>
      <c r="Q227" s="198">
        <v>2.7999999999999998E-4</v>
      </c>
      <c r="R227" s="198">
        <f>Q227*H227</f>
        <v>6.1955599999999993E-3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214</v>
      </c>
      <c r="AT227" s="200" t="s">
        <v>416</v>
      </c>
      <c r="AU227" s="200" t="s">
        <v>83</v>
      </c>
      <c r="AY227" s="18" t="s">
        <v>172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8" t="s">
        <v>81</v>
      </c>
      <c r="BK227" s="201">
        <f>ROUND(I227*H227,2)</f>
        <v>0</v>
      </c>
      <c r="BL227" s="18" t="s">
        <v>178</v>
      </c>
      <c r="BM227" s="200" t="s">
        <v>616</v>
      </c>
    </row>
    <row r="228" spans="1:65" s="13" customFormat="1">
      <c r="B228" s="202"/>
      <c r="C228" s="203"/>
      <c r="D228" s="204" t="s">
        <v>180</v>
      </c>
      <c r="E228" s="205" t="s">
        <v>21</v>
      </c>
      <c r="F228" s="206" t="s">
        <v>1197</v>
      </c>
      <c r="G228" s="203"/>
      <c r="H228" s="207">
        <v>22.126999999999999</v>
      </c>
      <c r="I228" s="208"/>
      <c r="J228" s="203"/>
      <c r="K228" s="203"/>
      <c r="L228" s="209"/>
      <c r="M228" s="210"/>
      <c r="N228" s="211"/>
      <c r="O228" s="211"/>
      <c r="P228" s="211"/>
      <c r="Q228" s="211"/>
      <c r="R228" s="211"/>
      <c r="S228" s="211"/>
      <c r="T228" s="212"/>
      <c r="AT228" s="213" t="s">
        <v>180</v>
      </c>
      <c r="AU228" s="213" t="s">
        <v>83</v>
      </c>
      <c r="AV228" s="13" t="s">
        <v>83</v>
      </c>
      <c r="AW228" s="13" t="s">
        <v>34</v>
      </c>
      <c r="AX228" s="13" t="s">
        <v>73</v>
      </c>
      <c r="AY228" s="213" t="s">
        <v>172</v>
      </c>
    </row>
    <row r="229" spans="1:65" s="14" customFormat="1">
      <c r="B229" s="214"/>
      <c r="C229" s="215"/>
      <c r="D229" s="204" t="s">
        <v>180</v>
      </c>
      <c r="E229" s="216" t="s">
        <v>21</v>
      </c>
      <c r="F229" s="217" t="s">
        <v>182</v>
      </c>
      <c r="G229" s="215"/>
      <c r="H229" s="218">
        <v>22.126999999999999</v>
      </c>
      <c r="I229" s="219"/>
      <c r="J229" s="215"/>
      <c r="K229" s="215"/>
      <c r="L229" s="220"/>
      <c r="M229" s="221"/>
      <c r="N229" s="222"/>
      <c r="O229" s="222"/>
      <c r="P229" s="222"/>
      <c r="Q229" s="222"/>
      <c r="R229" s="222"/>
      <c r="S229" s="222"/>
      <c r="T229" s="223"/>
      <c r="AT229" s="224" t="s">
        <v>180</v>
      </c>
      <c r="AU229" s="224" t="s">
        <v>83</v>
      </c>
      <c r="AV229" s="14" t="s">
        <v>178</v>
      </c>
      <c r="AW229" s="14" t="s">
        <v>34</v>
      </c>
      <c r="AX229" s="14" t="s">
        <v>81</v>
      </c>
      <c r="AY229" s="224" t="s">
        <v>172</v>
      </c>
    </row>
    <row r="230" spans="1:65" s="2" customFormat="1" ht="24" customHeight="1">
      <c r="A230" s="35"/>
      <c r="B230" s="36"/>
      <c r="C230" s="189" t="s">
        <v>427</v>
      </c>
      <c r="D230" s="189" t="s">
        <v>174</v>
      </c>
      <c r="E230" s="190" t="s">
        <v>629</v>
      </c>
      <c r="F230" s="191" t="s">
        <v>630</v>
      </c>
      <c r="G230" s="192" t="s">
        <v>199</v>
      </c>
      <c r="H230" s="193">
        <v>58.89</v>
      </c>
      <c r="I230" s="194"/>
      <c r="J230" s="195">
        <f>ROUND(I230*H230,2)</f>
        <v>0</v>
      </c>
      <c r="K230" s="191" t="s">
        <v>177</v>
      </c>
      <c r="L230" s="40"/>
      <c r="M230" s="196" t="s">
        <v>21</v>
      </c>
      <c r="N230" s="197" t="s">
        <v>44</v>
      </c>
      <c r="O230" s="65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178</v>
      </c>
      <c r="AT230" s="200" t="s">
        <v>174</v>
      </c>
      <c r="AU230" s="200" t="s">
        <v>83</v>
      </c>
      <c r="AY230" s="18" t="s">
        <v>172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18" t="s">
        <v>81</v>
      </c>
      <c r="BK230" s="201">
        <f>ROUND(I230*H230,2)</f>
        <v>0</v>
      </c>
      <c r="BL230" s="18" t="s">
        <v>178</v>
      </c>
      <c r="BM230" s="200" t="s">
        <v>631</v>
      </c>
    </row>
    <row r="231" spans="1:65" s="15" customFormat="1">
      <c r="B231" s="225"/>
      <c r="C231" s="226"/>
      <c r="D231" s="204" t="s">
        <v>180</v>
      </c>
      <c r="E231" s="227" t="s">
        <v>21</v>
      </c>
      <c r="F231" s="228" t="s">
        <v>1194</v>
      </c>
      <c r="G231" s="226"/>
      <c r="H231" s="227" t="s">
        <v>21</v>
      </c>
      <c r="I231" s="229"/>
      <c r="J231" s="226"/>
      <c r="K231" s="226"/>
      <c r="L231" s="230"/>
      <c r="M231" s="231"/>
      <c r="N231" s="232"/>
      <c r="O231" s="232"/>
      <c r="P231" s="232"/>
      <c r="Q231" s="232"/>
      <c r="R231" s="232"/>
      <c r="S231" s="232"/>
      <c r="T231" s="233"/>
      <c r="AT231" s="234" t="s">
        <v>180</v>
      </c>
      <c r="AU231" s="234" t="s">
        <v>83</v>
      </c>
      <c r="AV231" s="15" t="s">
        <v>81</v>
      </c>
      <c r="AW231" s="15" t="s">
        <v>34</v>
      </c>
      <c r="AX231" s="15" t="s">
        <v>73</v>
      </c>
      <c r="AY231" s="234" t="s">
        <v>172</v>
      </c>
    </row>
    <row r="232" spans="1:65" s="13" customFormat="1">
      <c r="B232" s="202"/>
      <c r="C232" s="203"/>
      <c r="D232" s="204" t="s">
        <v>180</v>
      </c>
      <c r="E232" s="205" t="s">
        <v>21</v>
      </c>
      <c r="F232" s="206" t="s">
        <v>1198</v>
      </c>
      <c r="G232" s="203"/>
      <c r="H232" s="207">
        <v>58.89</v>
      </c>
      <c r="I232" s="208"/>
      <c r="J232" s="203"/>
      <c r="K232" s="203"/>
      <c r="L232" s="209"/>
      <c r="M232" s="210"/>
      <c r="N232" s="211"/>
      <c r="O232" s="211"/>
      <c r="P232" s="211"/>
      <c r="Q232" s="211"/>
      <c r="R232" s="211"/>
      <c r="S232" s="211"/>
      <c r="T232" s="212"/>
      <c r="AT232" s="213" t="s">
        <v>180</v>
      </c>
      <c r="AU232" s="213" t="s">
        <v>83</v>
      </c>
      <c r="AV232" s="13" t="s">
        <v>83</v>
      </c>
      <c r="AW232" s="13" t="s">
        <v>34</v>
      </c>
      <c r="AX232" s="13" t="s">
        <v>73</v>
      </c>
      <c r="AY232" s="213" t="s">
        <v>172</v>
      </c>
    </row>
    <row r="233" spans="1:65" s="14" customFormat="1">
      <c r="B233" s="214"/>
      <c r="C233" s="215"/>
      <c r="D233" s="204" t="s">
        <v>180</v>
      </c>
      <c r="E233" s="216" t="s">
        <v>21</v>
      </c>
      <c r="F233" s="217" t="s">
        <v>182</v>
      </c>
      <c r="G233" s="215"/>
      <c r="H233" s="218">
        <v>58.89</v>
      </c>
      <c r="I233" s="219"/>
      <c r="J233" s="215"/>
      <c r="K233" s="215"/>
      <c r="L233" s="220"/>
      <c r="M233" s="221"/>
      <c r="N233" s="222"/>
      <c r="O233" s="222"/>
      <c r="P233" s="222"/>
      <c r="Q233" s="222"/>
      <c r="R233" s="222"/>
      <c r="S233" s="222"/>
      <c r="T233" s="223"/>
      <c r="AT233" s="224" t="s">
        <v>180</v>
      </c>
      <c r="AU233" s="224" t="s">
        <v>83</v>
      </c>
      <c r="AV233" s="14" t="s">
        <v>178</v>
      </c>
      <c r="AW233" s="14" t="s">
        <v>34</v>
      </c>
      <c r="AX233" s="14" t="s">
        <v>81</v>
      </c>
      <c r="AY233" s="224" t="s">
        <v>172</v>
      </c>
    </row>
    <row r="234" spans="1:65" s="2" customFormat="1" ht="16.5" customHeight="1">
      <c r="A234" s="35"/>
      <c r="B234" s="36"/>
      <c r="C234" s="235" t="s">
        <v>435</v>
      </c>
      <c r="D234" s="235" t="s">
        <v>416</v>
      </c>
      <c r="E234" s="236" t="s">
        <v>634</v>
      </c>
      <c r="F234" s="237" t="s">
        <v>635</v>
      </c>
      <c r="G234" s="238" t="s">
        <v>199</v>
      </c>
      <c r="H234" s="239">
        <v>59.773000000000003</v>
      </c>
      <c r="I234" s="240"/>
      <c r="J234" s="241">
        <f>ROUND(I234*H234,2)</f>
        <v>0</v>
      </c>
      <c r="K234" s="237" t="s">
        <v>21</v>
      </c>
      <c r="L234" s="242"/>
      <c r="M234" s="243" t="s">
        <v>21</v>
      </c>
      <c r="N234" s="244" t="s">
        <v>44</v>
      </c>
      <c r="O234" s="65"/>
      <c r="P234" s="198">
        <f>O234*H234</f>
        <v>0</v>
      </c>
      <c r="Q234" s="198">
        <v>1.0499999999999999E-3</v>
      </c>
      <c r="R234" s="198">
        <f>Q234*H234</f>
        <v>6.2761650000000002E-2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214</v>
      </c>
      <c r="AT234" s="200" t="s">
        <v>416</v>
      </c>
      <c r="AU234" s="200" t="s">
        <v>83</v>
      </c>
      <c r="AY234" s="18" t="s">
        <v>172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18" t="s">
        <v>81</v>
      </c>
      <c r="BK234" s="201">
        <f>ROUND(I234*H234,2)</f>
        <v>0</v>
      </c>
      <c r="BL234" s="18" t="s">
        <v>178</v>
      </c>
      <c r="BM234" s="200" t="s">
        <v>636</v>
      </c>
    </row>
    <row r="235" spans="1:65" s="13" customFormat="1">
      <c r="B235" s="202"/>
      <c r="C235" s="203"/>
      <c r="D235" s="204" t="s">
        <v>180</v>
      </c>
      <c r="E235" s="205" t="s">
        <v>21</v>
      </c>
      <c r="F235" s="206" t="s">
        <v>1199</v>
      </c>
      <c r="G235" s="203"/>
      <c r="H235" s="207">
        <v>59.773000000000003</v>
      </c>
      <c r="I235" s="208"/>
      <c r="J235" s="203"/>
      <c r="K235" s="203"/>
      <c r="L235" s="209"/>
      <c r="M235" s="210"/>
      <c r="N235" s="211"/>
      <c r="O235" s="211"/>
      <c r="P235" s="211"/>
      <c r="Q235" s="211"/>
      <c r="R235" s="211"/>
      <c r="S235" s="211"/>
      <c r="T235" s="212"/>
      <c r="AT235" s="213" t="s">
        <v>180</v>
      </c>
      <c r="AU235" s="213" t="s">
        <v>83</v>
      </c>
      <c r="AV235" s="13" t="s">
        <v>83</v>
      </c>
      <c r="AW235" s="13" t="s">
        <v>34</v>
      </c>
      <c r="AX235" s="13" t="s">
        <v>73</v>
      </c>
      <c r="AY235" s="213" t="s">
        <v>172</v>
      </c>
    </row>
    <row r="236" spans="1:65" s="14" customFormat="1">
      <c r="B236" s="214"/>
      <c r="C236" s="215"/>
      <c r="D236" s="204" t="s">
        <v>180</v>
      </c>
      <c r="E236" s="216" t="s">
        <v>21</v>
      </c>
      <c r="F236" s="217" t="s">
        <v>182</v>
      </c>
      <c r="G236" s="215"/>
      <c r="H236" s="218">
        <v>59.773000000000003</v>
      </c>
      <c r="I236" s="219"/>
      <c r="J236" s="215"/>
      <c r="K236" s="215"/>
      <c r="L236" s="220"/>
      <c r="M236" s="221"/>
      <c r="N236" s="222"/>
      <c r="O236" s="222"/>
      <c r="P236" s="222"/>
      <c r="Q236" s="222"/>
      <c r="R236" s="222"/>
      <c r="S236" s="222"/>
      <c r="T236" s="223"/>
      <c r="AT236" s="224" t="s">
        <v>180</v>
      </c>
      <c r="AU236" s="224" t="s">
        <v>83</v>
      </c>
      <c r="AV236" s="14" t="s">
        <v>178</v>
      </c>
      <c r="AW236" s="14" t="s">
        <v>34</v>
      </c>
      <c r="AX236" s="14" t="s">
        <v>81</v>
      </c>
      <c r="AY236" s="224" t="s">
        <v>172</v>
      </c>
    </row>
    <row r="237" spans="1:65" s="2" customFormat="1" ht="24" customHeight="1">
      <c r="A237" s="35"/>
      <c r="B237" s="36"/>
      <c r="C237" s="189" t="s">
        <v>440</v>
      </c>
      <c r="D237" s="189" t="s">
        <v>174</v>
      </c>
      <c r="E237" s="190" t="s">
        <v>648</v>
      </c>
      <c r="F237" s="191" t="s">
        <v>649</v>
      </c>
      <c r="G237" s="192" t="s">
        <v>217</v>
      </c>
      <c r="H237" s="193">
        <v>10</v>
      </c>
      <c r="I237" s="194"/>
      <c r="J237" s="195">
        <f>ROUND(I237*H237,2)</f>
        <v>0</v>
      </c>
      <c r="K237" s="191" t="s">
        <v>177</v>
      </c>
      <c r="L237" s="40"/>
      <c r="M237" s="196" t="s">
        <v>21</v>
      </c>
      <c r="N237" s="197" t="s">
        <v>44</v>
      </c>
      <c r="O237" s="65"/>
      <c r="P237" s="198">
        <f>O237*H237</f>
        <v>0</v>
      </c>
      <c r="Q237" s="198">
        <v>0</v>
      </c>
      <c r="R237" s="198">
        <f>Q237*H237</f>
        <v>0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178</v>
      </c>
      <c r="AT237" s="200" t="s">
        <v>174</v>
      </c>
      <c r="AU237" s="200" t="s">
        <v>83</v>
      </c>
      <c r="AY237" s="18" t="s">
        <v>172</v>
      </c>
      <c r="BE237" s="201">
        <f>IF(N237="základní",J237,0)</f>
        <v>0</v>
      </c>
      <c r="BF237" s="201">
        <f>IF(N237="snížená",J237,0)</f>
        <v>0</v>
      </c>
      <c r="BG237" s="201">
        <f>IF(N237="zákl. přenesená",J237,0)</f>
        <v>0</v>
      </c>
      <c r="BH237" s="201">
        <f>IF(N237="sníž. přenesená",J237,0)</f>
        <v>0</v>
      </c>
      <c r="BI237" s="201">
        <f>IF(N237="nulová",J237,0)</f>
        <v>0</v>
      </c>
      <c r="BJ237" s="18" t="s">
        <v>81</v>
      </c>
      <c r="BK237" s="201">
        <f>ROUND(I237*H237,2)</f>
        <v>0</v>
      </c>
      <c r="BL237" s="18" t="s">
        <v>178</v>
      </c>
      <c r="BM237" s="200" t="s">
        <v>650</v>
      </c>
    </row>
    <row r="238" spans="1:65" s="15" customFormat="1">
      <c r="B238" s="225"/>
      <c r="C238" s="226"/>
      <c r="D238" s="204" t="s">
        <v>180</v>
      </c>
      <c r="E238" s="227" t="s">
        <v>21</v>
      </c>
      <c r="F238" s="228" t="s">
        <v>1194</v>
      </c>
      <c r="G238" s="226"/>
      <c r="H238" s="227" t="s">
        <v>21</v>
      </c>
      <c r="I238" s="229"/>
      <c r="J238" s="226"/>
      <c r="K238" s="226"/>
      <c r="L238" s="230"/>
      <c r="M238" s="231"/>
      <c r="N238" s="232"/>
      <c r="O238" s="232"/>
      <c r="P238" s="232"/>
      <c r="Q238" s="232"/>
      <c r="R238" s="232"/>
      <c r="S238" s="232"/>
      <c r="T238" s="233"/>
      <c r="AT238" s="234" t="s">
        <v>180</v>
      </c>
      <c r="AU238" s="234" t="s">
        <v>83</v>
      </c>
      <c r="AV238" s="15" t="s">
        <v>81</v>
      </c>
      <c r="AW238" s="15" t="s">
        <v>34</v>
      </c>
      <c r="AX238" s="15" t="s">
        <v>73</v>
      </c>
      <c r="AY238" s="234" t="s">
        <v>172</v>
      </c>
    </row>
    <row r="239" spans="1:65" s="13" customFormat="1">
      <c r="B239" s="202"/>
      <c r="C239" s="203"/>
      <c r="D239" s="204" t="s">
        <v>180</v>
      </c>
      <c r="E239" s="205" t="s">
        <v>21</v>
      </c>
      <c r="F239" s="206" t="s">
        <v>1200</v>
      </c>
      <c r="G239" s="203"/>
      <c r="H239" s="207">
        <v>10</v>
      </c>
      <c r="I239" s="208"/>
      <c r="J239" s="203"/>
      <c r="K239" s="203"/>
      <c r="L239" s="209"/>
      <c r="M239" s="210"/>
      <c r="N239" s="211"/>
      <c r="O239" s="211"/>
      <c r="P239" s="211"/>
      <c r="Q239" s="211"/>
      <c r="R239" s="211"/>
      <c r="S239" s="211"/>
      <c r="T239" s="212"/>
      <c r="AT239" s="213" t="s">
        <v>180</v>
      </c>
      <c r="AU239" s="213" t="s">
        <v>83</v>
      </c>
      <c r="AV239" s="13" t="s">
        <v>83</v>
      </c>
      <c r="AW239" s="13" t="s">
        <v>34</v>
      </c>
      <c r="AX239" s="13" t="s">
        <v>73</v>
      </c>
      <c r="AY239" s="213" t="s">
        <v>172</v>
      </c>
    </row>
    <row r="240" spans="1:65" s="14" customFormat="1">
      <c r="B240" s="214"/>
      <c r="C240" s="215"/>
      <c r="D240" s="204" t="s">
        <v>180</v>
      </c>
      <c r="E240" s="216" t="s">
        <v>21</v>
      </c>
      <c r="F240" s="217" t="s">
        <v>182</v>
      </c>
      <c r="G240" s="215"/>
      <c r="H240" s="218">
        <v>10</v>
      </c>
      <c r="I240" s="219"/>
      <c r="J240" s="215"/>
      <c r="K240" s="215"/>
      <c r="L240" s="220"/>
      <c r="M240" s="221"/>
      <c r="N240" s="222"/>
      <c r="O240" s="222"/>
      <c r="P240" s="222"/>
      <c r="Q240" s="222"/>
      <c r="R240" s="222"/>
      <c r="S240" s="222"/>
      <c r="T240" s="223"/>
      <c r="AT240" s="224" t="s">
        <v>180</v>
      </c>
      <c r="AU240" s="224" t="s">
        <v>83</v>
      </c>
      <c r="AV240" s="14" t="s">
        <v>178</v>
      </c>
      <c r="AW240" s="14" t="s">
        <v>34</v>
      </c>
      <c r="AX240" s="14" t="s">
        <v>81</v>
      </c>
      <c r="AY240" s="224" t="s">
        <v>172</v>
      </c>
    </row>
    <row r="241" spans="1:65" s="2" customFormat="1" ht="16.5" customHeight="1">
      <c r="A241" s="35"/>
      <c r="B241" s="36"/>
      <c r="C241" s="235" t="s">
        <v>449</v>
      </c>
      <c r="D241" s="235" t="s">
        <v>416</v>
      </c>
      <c r="E241" s="236" t="s">
        <v>653</v>
      </c>
      <c r="F241" s="237" t="s">
        <v>654</v>
      </c>
      <c r="G241" s="238" t="s">
        <v>518</v>
      </c>
      <c r="H241" s="239">
        <v>5</v>
      </c>
      <c r="I241" s="240"/>
      <c r="J241" s="241">
        <f>ROUND(I241*H241,2)</f>
        <v>0</v>
      </c>
      <c r="K241" s="237" t="s">
        <v>21</v>
      </c>
      <c r="L241" s="242"/>
      <c r="M241" s="243" t="s">
        <v>21</v>
      </c>
      <c r="N241" s="244" t="s">
        <v>44</v>
      </c>
      <c r="O241" s="65"/>
      <c r="P241" s="198">
        <f>O241*H241</f>
        <v>0</v>
      </c>
      <c r="Q241" s="198">
        <v>5.0000000000000002E-5</v>
      </c>
      <c r="R241" s="198">
        <f>Q241*H241</f>
        <v>2.5000000000000001E-4</v>
      </c>
      <c r="S241" s="198">
        <v>0</v>
      </c>
      <c r="T241" s="199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0" t="s">
        <v>214</v>
      </c>
      <c r="AT241" s="200" t="s">
        <v>416</v>
      </c>
      <c r="AU241" s="200" t="s">
        <v>83</v>
      </c>
      <c r="AY241" s="18" t="s">
        <v>172</v>
      </c>
      <c r="BE241" s="201">
        <f>IF(N241="základní",J241,0)</f>
        <v>0</v>
      </c>
      <c r="BF241" s="201">
        <f>IF(N241="snížená",J241,0)</f>
        <v>0</v>
      </c>
      <c r="BG241" s="201">
        <f>IF(N241="zákl. přenesená",J241,0)</f>
        <v>0</v>
      </c>
      <c r="BH241" s="201">
        <f>IF(N241="sníž. přenesená",J241,0)</f>
        <v>0</v>
      </c>
      <c r="BI241" s="201">
        <f>IF(N241="nulová",J241,0)</f>
        <v>0</v>
      </c>
      <c r="BJ241" s="18" t="s">
        <v>81</v>
      </c>
      <c r="BK241" s="201">
        <f>ROUND(I241*H241,2)</f>
        <v>0</v>
      </c>
      <c r="BL241" s="18" t="s">
        <v>178</v>
      </c>
      <c r="BM241" s="200" t="s">
        <v>655</v>
      </c>
    </row>
    <row r="242" spans="1:65" s="13" customFormat="1">
      <c r="B242" s="202"/>
      <c r="C242" s="203"/>
      <c r="D242" s="204" t="s">
        <v>180</v>
      </c>
      <c r="E242" s="205" t="s">
        <v>21</v>
      </c>
      <c r="F242" s="206" t="s">
        <v>196</v>
      </c>
      <c r="G242" s="203"/>
      <c r="H242" s="207">
        <v>5</v>
      </c>
      <c r="I242" s="208"/>
      <c r="J242" s="203"/>
      <c r="K242" s="203"/>
      <c r="L242" s="209"/>
      <c r="M242" s="210"/>
      <c r="N242" s="211"/>
      <c r="O242" s="211"/>
      <c r="P242" s="211"/>
      <c r="Q242" s="211"/>
      <c r="R242" s="211"/>
      <c r="S242" s="211"/>
      <c r="T242" s="212"/>
      <c r="AT242" s="213" t="s">
        <v>180</v>
      </c>
      <c r="AU242" s="213" t="s">
        <v>83</v>
      </c>
      <c r="AV242" s="13" t="s">
        <v>83</v>
      </c>
      <c r="AW242" s="13" t="s">
        <v>34</v>
      </c>
      <c r="AX242" s="13" t="s">
        <v>73</v>
      </c>
      <c r="AY242" s="213" t="s">
        <v>172</v>
      </c>
    </row>
    <row r="243" spans="1:65" s="14" customFormat="1">
      <c r="B243" s="214"/>
      <c r="C243" s="215"/>
      <c r="D243" s="204" t="s">
        <v>180</v>
      </c>
      <c r="E243" s="216" t="s">
        <v>21</v>
      </c>
      <c r="F243" s="217" t="s">
        <v>182</v>
      </c>
      <c r="G243" s="215"/>
      <c r="H243" s="218">
        <v>5</v>
      </c>
      <c r="I243" s="219"/>
      <c r="J243" s="215"/>
      <c r="K243" s="215"/>
      <c r="L243" s="220"/>
      <c r="M243" s="221"/>
      <c r="N243" s="222"/>
      <c r="O243" s="222"/>
      <c r="P243" s="222"/>
      <c r="Q243" s="222"/>
      <c r="R243" s="222"/>
      <c r="S243" s="222"/>
      <c r="T243" s="223"/>
      <c r="AT243" s="224" t="s">
        <v>180</v>
      </c>
      <c r="AU243" s="224" t="s">
        <v>83</v>
      </c>
      <c r="AV243" s="14" t="s">
        <v>178</v>
      </c>
      <c r="AW243" s="14" t="s">
        <v>34</v>
      </c>
      <c r="AX243" s="14" t="s">
        <v>81</v>
      </c>
      <c r="AY243" s="224" t="s">
        <v>172</v>
      </c>
    </row>
    <row r="244" spans="1:65" s="2" customFormat="1" ht="16.5" customHeight="1">
      <c r="A244" s="35"/>
      <c r="B244" s="36"/>
      <c r="C244" s="235" t="s">
        <v>454</v>
      </c>
      <c r="D244" s="235" t="s">
        <v>416</v>
      </c>
      <c r="E244" s="236" t="s">
        <v>657</v>
      </c>
      <c r="F244" s="237" t="s">
        <v>658</v>
      </c>
      <c r="G244" s="238" t="s">
        <v>518</v>
      </c>
      <c r="H244" s="239">
        <v>5</v>
      </c>
      <c r="I244" s="240"/>
      <c r="J244" s="241">
        <f>ROUND(I244*H244,2)</f>
        <v>0</v>
      </c>
      <c r="K244" s="237" t="s">
        <v>21</v>
      </c>
      <c r="L244" s="242"/>
      <c r="M244" s="243" t="s">
        <v>21</v>
      </c>
      <c r="N244" s="244" t="s">
        <v>44</v>
      </c>
      <c r="O244" s="65"/>
      <c r="P244" s="198">
        <f>O244*H244</f>
        <v>0</v>
      </c>
      <c r="Q244" s="198">
        <v>6.0000000000000002E-5</v>
      </c>
      <c r="R244" s="198">
        <f>Q244*H244</f>
        <v>3.0000000000000003E-4</v>
      </c>
      <c r="S244" s="198">
        <v>0</v>
      </c>
      <c r="T244" s="199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0" t="s">
        <v>214</v>
      </c>
      <c r="AT244" s="200" t="s">
        <v>416</v>
      </c>
      <c r="AU244" s="200" t="s">
        <v>83</v>
      </c>
      <c r="AY244" s="18" t="s">
        <v>172</v>
      </c>
      <c r="BE244" s="201">
        <f>IF(N244="základní",J244,0)</f>
        <v>0</v>
      </c>
      <c r="BF244" s="201">
        <f>IF(N244="snížená",J244,0)</f>
        <v>0</v>
      </c>
      <c r="BG244" s="201">
        <f>IF(N244="zákl. přenesená",J244,0)</f>
        <v>0</v>
      </c>
      <c r="BH244" s="201">
        <f>IF(N244="sníž. přenesená",J244,0)</f>
        <v>0</v>
      </c>
      <c r="BI244" s="201">
        <f>IF(N244="nulová",J244,0)</f>
        <v>0</v>
      </c>
      <c r="BJ244" s="18" t="s">
        <v>81</v>
      </c>
      <c r="BK244" s="201">
        <f>ROUND(I244*H244,2)</f>
        <v>0</v>
      </c>
      <c r="BL244" s="18" t="s">
        <v>178</v>
      </c>
      <c r="BM244" s="200" t="s">
        <v>977</v>
      </c>
    </row>
    <row r="245" spans="1:65" s="2" customFormat="1" ht="24" customHeight="1">
      <c r="A245" s="35"/>
      <c r="B245" s="36"/>
      <c r="C245" s="189" t="s">
        <v>459</v>
      </c>
      <c r="D245" s="189" t="s">
        <v>174</v>
      </c>
      <c r="E245" s="190" t="s">
        <v>661</v>
      </c>
      <c r="F245" s="191" t="s">
        <v>662</v>
      </c>
      <c r="G245" s="192" t="s">
        <v>217</v>
      </c>
      <c r="H245" s="193">
        <v>12</v>
      </c>
      <c r="I245" s="194"/>
      <c r="J245" s="195">
        <f>ROUND(I245*H245,2)</f>
        <v>0</v>
      </c>
      <c r="K245" s="191" t="s">
        <v>177</v>
      </c>
      <c r="L245" s="40"/>
      <c r="M245" s="196" t="s">
        <v>21</v>
      </c>
      <c r="N245" s="197" t="s">
        <v>44</v>
      </c>
      <c r="O245" s="65"/>
      <c r="P245" s="198">
        <f>O245*H245</f>
        <v>0</v>
      </c>
      <c r="Q245" s="198">
        <v>0</v>
      </c>
      <c r="R245" s="198">
        <f>Q245*H245</f>
        <v>0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178</v>
      </c>
      <c r="AT245" s="200" t="s">
        <v>174</v>
      </c>
      <c r="AU245" s="200" t="s">
        <v>83</v>
      </c>
      <c r="AY245" s="18" t="s">
        <v>172</v>
      </c>
      <c r="BE245" s="201">
        <f>IF(N245="základní",J245,0)</f>
        <v>0</v>
      </c>
      <c r="BF245" s="201">
        <f>IF(N245="snížená",J245,0)</f>
        <v>0</v>
      </c>
      <c r="BG245" s="201">
        <f>IF(N245="zákl. přenesená",J245,0)</f>
        <v>0</v>
      </c>
      <c r="BH245" s="201">
        <f>IF(N245="sníž. přenesená",J245,0)</f>
        <v>0</v>
      </c>
      <c r="BI245" s="201">
        <f>IF(N245="nulová",J245,0)</f>
        <v>0</v>
      </c>
      <c r="BJ245" s="18" t="s">
        <v>81</v>
      </c>
      <c r="BK245" s="201">
        <f>ROUND(I245*H245,2)</f>
        <v>0</v>
      </c>
      <c r="BL245" s="18" t="s">
        <v>178</v>
      </c>
      <c r="BM245" s="200" t="s">
        <v>663</v>
      </c>
    </row>
    <row r="246" spans="1:65" s="15" customFormat="1">
      <c r="B246" s="225"/>
      <c r="C246" s="226"/>
      <c r="D246" s="204" t="s">
        <v>180</v>
      </c>
      <c r="E246" s="227" t="s">
        <v>21</v>
      </c>
      <c r="F246" s="228" t="s">
        <v>1194</v>
      </c>
      <c r="G246" s="226"/>
      <c r="H246" s="227" t="s">
        <v>21</v>
      </c>
      <c r="I246" s="229"/>
      <c r="J246" s="226"/>
      <c r="K246" s="226"/>
      <c r="L246" s="230"/>
      <c r="M246" s="231"/>
      <c r="N246" s="232"/>
      <c r="O246" s="232"/>
      <c r="P246" s="232"/>
      <c r="Q246" s="232"/>
      <c r="R246" s="232"/>
      <c r="S246" s="232"/>
      <c r="T246" s="233"/>
      <c r="AT246" s="234" t="s">
        <v>180</v>
      </c>
      <c r="AU246" s="234" t="s">
        <v>83</v>
      </c>
      <c r="AV246" s="15" t="s">
        <v>81</v>
      </c>
      <c r="AW246" s="15" t="s">
        <v>34</v>
      </c>
      <c r="AX246" s="15" t="s">
        <v>73</v>
      </c>
      <c r="AY246" s="234" t="s">
        <v>172</v>
      </c>
    </row>
    <row r="247" spans="1:65" s="13" customFormat="1">
      <c r="B247" s="202"/>
      <c r="C247" s="203"/>
      <c r="D247" s="204" t="s">
        <v>180</v>
      </c>
      <c r="E247" s="205" t="s">
        <v>21</v>
      </c>
      <c r="F247" s="206" t="s">
        <v>1201</v>
      </c>
      <c r="G247" s="203"/>
      <c r="H247" s="207">
        <v>12</v>
      </c>
      <c r="I247" s="208"/>
      <c r="J247" s="203"/>
      <c r="K247" s="203"/>
      <c r="L247" s="209"/>
      <c r="M247" s="210"/>
      <c r="N247" s="211"/>
      <c r="O247" s="211"/>
      <c r="P247" s="211"/>
      <c r="Q247" s="211"/>
      <c r="R247" s="211"/>
      <c r="S247" s="211"/>
      <c r="T247" s="212"/>
      <c r="AT247" s="213" t="s">
        <v>180</v>
      </c>
      <c r="AU247" s="213" t="s">
        <v>83</v>
      </c>
      <c r="AV247" s="13" t="s">
        <v>83</v>
      </c>
      <c r="AW247" s="13" t="s">
        <v>34</v>
      </c>
      <c r="AX247" s="13" t="s">
        <v>73</v>
      </c>
      <c r="AY247" s="213" t="s">
        <v>172</v>
      </c>
    </row>
    <row r="248" spans="1:65" s="14" customFormat="1">
      <c r="B248" s="214"/>
      <c r="C248" s="215"/>
      <c r="D248" s="204" t="s">
        <v>180</v>
      </c>
      <c r="E248" s="216" t="s">
        <v>21</v>
      </c>
      <c r="F248" s="217" t="s">
        <v>182</v>
      </c>
      <c r="G248" s="215"/>
      <c r="H248" s="218">
        <v>12</v>
      </c>
      <c r="I248" s="219"/>
      <c r="J248" s="215"/>
      <c r="K248" s="215"/>
      <c r="L248" s="220"/>
      <c r="M248" s="221"/>
      <c r="N248" s="222"/>
      <c r="O248" s="222"/>
      <c r="P248" s="222"/>
      <c r="Q248" s="222"/>
      <c r="R248" s="222"/>
      <c r="S248" s="222"/>
      <c r="T248" s="223"/>
      <c r="AT248" s="224" t="s">
        <v>180</v>
      </c>
      <c r="AU248" s="224" t="s">
        <v>83</v>
      </c>
      <c r="AV248" s="14" t="s">
        <v>178</v>
      </c>
      <c r="AW248" s="14" t="s">
        <v>34</v>
      </c>
      <c r="AX248" s="14" t="s">
        <v>81</v>
      </c>
      <c r="AY248" s="224" t="s">
        <v>172</v>
      </c>
    </row>
    <row r="249" spans="1:65" s="2" customFormat="1" ht="16.5" customHeight="1">
      <c r="A249" s="35"/>
      <c r="B249" s="36"/>
      <c r="C249" s="235" t="s">
        <v>466</v>
      </c>
      <c r="D249" s="235" t="s">
        <v>416</v>
      </c>
      <c r="E249" s="236" t="s">
        <v>666</v>
      </c>
      <c r="F249" s="237" t="s">
        <v>667</v>
      </c>
      <c r="G249" s="238" t="s">
        <v>518</v>
      </c>
      <c r="H249" s="239">
        <v>6</v>
      </c>
      <c r="I249" s="240"/>
      <c r="J249" s="241">
        <f>ROUND(I249*H249,2)</f>
        <v>0</v>
      </c>
      <c r="K249" s="237" t="s">
        <v>21</v>
      </c>
      <c r="L249" s="242"/>
      <c r="M249" s="243" t="s">
        <v>21</v>
      </c>
      <c r="N249" s="244" t="s">
        <v>44</v>
      </c>
      <c r="O249" s="65"/>
      <c r="P249" s="198">
        <f>O249*H249</f>
        <v>0</v>
      </c>
      <c r="Q249" s="198">
        <v>2.3000000000000001E-4</v>
      </c>
      <c r="R249" s="198">
        <f>Q249*H249</f>
        <v>1.3800000000000002E-3</v>
      </c>
      <c r="S249" s="198">
        <v>0</v>
      </c>
      <c r="T249" s="19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214</v>
      </c>
      <c r="AT249" s="200" t="s">
        <v>416</v>
      </c>
      <c r="AU249" s="200" t="s">
        <v>83</v>
      </c>
      <c r="AY249" s="18" t="s">
        <v>172</v>
      </c>
      <c r="BE249" s="201">
        <f>IF(N249="základní",J249,0)</f>
        <v>0</v>
      </c>
      <c r="BF249" s="201">
        <f>IF(N249="snížená",J249,0)</f>
        <v>0</v>
      </c>
      <c r="BG249" s="201">
        <f>IF(N249="zákl. přenesená",J249,0)</f>
        <v>0</v>
      </c>
      <c r="BH249" s="201">
        <f>IF(N249="sníž. přenesená",J249,0)</f>
        <v>0</v>
      </c>
      <c r="BI249" s="201">
        <f>IF(N249="nulová",J249,0)</f>
        <v>0</v>
      </c>
      <c r="BJ249" s="18" t="s">
        <v>81</v>
      </c>
      <c r="BK249" s="201">
        <f>ROUND(I249*H249,2)</f>
        <v>0</v>
      </c>
      <c r="BL249" s="18" t="s">
        <v>178</v>
      </c>
      <c r="BM249" s="200" t="s">
        <v>668</v>
      </c>
    </row>
    <row r="250" spans="1:65" s="2" customFormat="1" ht="16.5" customHeight="1">
      <c r="A250" s="35"/>
      <c r="B250" s="36"/>
      <c r="C250" s="235" t="s">
        <v>472</v>
      </c>
      <c r="D250" s="235" t="s">
        <v>416</v>
      </c>
      <c r="E250" s="236" t="s">
        <v>670</v>
      </c>
      <c r="F250" s="237" t="s">
        <v>671</v>
      </c>
      <c r="G250" s="238" t="s">
        <v>518</v>
      </c>
      <c r="H250" s="239">
        <v>6</v>
      </c>
      <c r="I250" s="240"/>
      <c r="J250" s="241">
        <f>ROUND(I250*H250,2)</f>
        <v>0</v>
      </c>
      <c r="K250" s="237" t="s">
        <v>21</v>
      </c>
      <c r="L250" s="242"/>
      <c r="M250" s="243" t="s">
        <v>21</v>
      </c>
      <c r="N250" s="244" t="s">
        <v>44</v>
      </c>
      <c r="O250" s="65"/>
      <c r="P250" s="198">
        <f>O250*H250</f>
        <v>0</v>
      </c>
      <c r="Q250" s="198">
        <v>2.1000000000000001E-4</v>
      </c>
      <c r="R250" s="198">
        <f>Q250*H250</f>
        <v>1.2600000000000001E-3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214</v>
      </c>
      <c r="AT250" s="200" t="s">
        <v>416</v>
      </c>
      <c r="AU250" s="200" t="s">
        <v>83</v>
      </c>
      <c r="AY250" s="18" t="s">
        <v>172</v>
      </c>
      <c r="BE250" s="201">
        <f>IF(N250="základní",J250,0)</f>
        <v>0</v>
      </c>
      <c r="BF250" s="201">
        <f>IF(N250="snížená",J250,0)</f>
        <v>0</v>
      </c>
      <c r="BG250" s="201">
        <f>IF(N250="zákl. přenesená",J250,0)</f>
        <v>0</v>
      </c>
      <c r="BH250" s="201">
        <f>IF(N250="sníž. přenesená",J250,0)</f>
        <v>0</v>
      </c>
      <c r="BI250" s="201">
        <f>IF(N250="nulová",J250,0)</f>
        <v>0</v>
      </c>
      <c r="BJ250" s="18" t="s">
        <v>81</v>
      </c>
      <c r="BK250" s="201">
        <f>ROUND(I250*H250,2)</f>
        <v>0</v>
      </c>
      <c r="BL250" s="18" t="s">
        <v>178</v>
      </c>
      <c r="BM250" s="200" t="s">
        <v>672</v>
      </c>
    </row>
    <row r="251" spans="1:65" s="2" customFormat="1" ht="24" customHeight="1">
      <c r="A251" s="35"/>
      <c r="B251" s="36"/>
      <c r="C251" s="189" t="s">
        <v>477</v>
      </c>
      <c r="D251" s="189" t="s">
        <v>174</v>
      </c>
      <c r="E251" s="190" t="s">
        <v>674</v>
      </c>
      <c r="F251" s="191" t="s">
        <v>675</v>
      </c>
      <c r="G251" s="192" t="s">
        <v>217</v>
      </c>
      <c r="H251" s="193">
        <v>1</v>
      </c>
      <c r="I251" s="194"/>
      <c r="J251" s="195">
        <f>ROUND(I251*H251,2)</f>
        <v>0</v>
      </c>
      <c r="K251" s="191" t="s">
        <v>177</v>
      </c>
      <c r="L251" s="40"/>
      <c r="M251" s="196" t="s">
        <v>21</v>
      </c>
      <c r="N251" s="197" t="s">
        <v>44</v>
      </c>
      <c r="O251" s="65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178</v>
      </c>
      <c r="AT251" s="200" t="s">
        <v>174</v>
      </c>
      <c r="AU251" s="200" t="s">
        <v>83</v>
      </c>
      <c r="AY251" s="18" t="s">
        <v>172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81</v>
      </c>
      <c r="BK251" s="201">
        <f>ROUND(I251*H251,2)</f>
        <v>0</v>
      </c>
      <c r="BL251" s="18" t="s">
        <v>178</v>
      </c>
      <c r="BM251" s="200" t="s">
        <v>1202</v>
      </c>
    </row>
    <row r="252" spans="1:65" s="15" customFormat="1">
      <c r="B252" s="225"/>
      <c r="C252" s="226"/>
      <c r="D252" s="204" t="s">
        <v>180</v>
      </c>
      <c r="E252" s="227" t="s">
        <v>21</v>
      </c>
      <c r="F252" s="228" t="s">
        <v>1194</v>
      </c>
      <c r="G252" s="226"/>
      <c r="H252" s="227" t="s">
        <v>21</v>
      </c>
      <c r="I252" s="229"/>
      <c r="J252" s="226"/>
      <c r="K252" s="226"/>
      <c r="L252" s="230"/>
      <c r="M252" s="231"/>
      <c r="N252" s="232"/>
      <c r="O252" s="232"/>
      <c r="P252" s="232"/>
      <c r="Q252" s="232"/>
      <c r="R252" s="232"/>
      <c r="S252" s="232"/>
      <c r="T252" s="233"/>
      <c r="AT252" s="234" t="s">
        <v>180</v>
      </c>
      <c r="AU252" s="234" t="s">
        <v>83</v>
      </c>
      <c r="AV252" s="15" t="s">
        <v>81</v>
      </c>
      <c r="AW252" s="15" t="s">
        <v>34</v>
      </c>
      <c r="AX252" s="15" t="s">
        <v>73</v>
      </c>
      <c r="AY252" s="234" t="s">
        <v>172</v>
      </c>
    </row>
    <row r="253" spans="1:65" s="13" customFormat="1">
      <c r="B253" s="202"/>
      <c r="C253" s="203"/>
      <c r="D253" s="204" t="s">
        <v>180</v>
      </c>
      <c r="E253" s="205" t="s">
        <v>21</v>
      </c>
      <c r="F253" s="206" t="s">
        <v>81</v>
      </c>
      <c r="G253" s="203"/>
      <c r="H253" s="207">
        <v>1</v>
      </c>
      <c r="I253" s="208"/>
      <c r="J253" s="203"/>
      <c r="K253" s="203"/>
      <c r="L253" s="209"/>
      <c r="M253" s="210"/>
      <c r="N253" s="211"/>
      <c r="O253" s="211"/>
      <c r="P253" s="211"/>
      <c r="Q253" s="211"/>
      <c r="R253" s="211"/>
      <c r="S253" s="211"/>
      <c r="T253" s="212"/>
      <c r="AT253" s="213" t="s">
        <v>180</v>
      </c>
      <c r="AU253" s="213" t="s">
        <v>83</v>
      </c>
      <c r="AV253" s="13" t="s">
        <v>83</v>
      </c>
      <c r="AW253" s="13" t="s">
        <v>34</v>
      </c>
      <c r="AX253" s="13" t="s">
        <v>73</v>
      </c>
      <c r="AY253" s="213" t="s">
        <v>172</v>
      </c>
    </row>
    <row r="254" spans="1:65" s="14" customFormat="1">
      <c r="B254" s="214"/>
      <c r="C254" s="215"/>
      <c r="D254" s="204" t="s">
        <v>180</v>
      </c>
      <c r="E254" s="216" t="s">
        <v>21</v>
      </c>
      <c r="F254" s="217" t="s">
        <v>182</v>
      </c>
      <c r="G254" s="215"/>
      <c r="H254" s="218">
        <v>1</v>
      </c>
      <c r="I254" s="219"/>
      <c r="J254" s="215"/>
      <c r="K254" s="215"/>
      <c r="L254" s="220"/>
      <c r="M254" s="221"/>
      <c r="N254" s="222"/>
      <c r="O254" s="222"/>
      <c r="P254" s="222"/>
      <c r="Q254" s="222"/>
      <c r="R254" s="222"/>
      <c r="S254" s="222"/>
      <c r="T254" s="223"/>
      <c r="AT254" s="224" t="s">
        <v>180</v>
      </c>
      <c r="AU254" s="224" t="s">
        <v>83</v>
      </c>
      <c r="AV254" s="14" t="s">
        <v>178</v>
      </c>
      <c r="AW254" s="14" t="s">
        <v>34</v>
      </c>
      <c r="AX254" s="14" t="s">
        <v>81</v>
      </c>
      <c r="AY254" s="224" t="s">
        <v>172</v>
      </c>
    </row>
    <row r="255" spans="1:65" s="2" customFormat="1" ht="16.5" customHeight="1">
      <c r="A255" s="35"/>
      <c r="B255" s="36"/>
      <c r="C255" s="235" t="s">
        <v>484</v>
      </c>
      <c r="D255" s="235" t="s">
        <v>416</v>
      </c>
      <c r="E255" s="236" t="s">
        <v>687</v>
      </c>
      <c r="F255" s="237" t="s">
        <v>688</v>
      </c>
      <c r="G255" s="238" t="s">
        <v>518</v>
      </c>
      <c r="H255" s="239">
        <v>1</v>
      </c>
      <c r="I255" s="240"/>
      <c r="J255" s="241">
        <f>ROUND(I255*H255,2)</f>
        <v>0</v>
      </c>
      <c r="K255" s="237" t="s">
        <v>21</v>
      </c>
      <c r="L255" s="242"/>
      <c r="M255" s="243" t="s">
        <v>21</v>
      </c>
      <c r="N255" s="244" t="s">
        <v>44</v>
      </c>
      <c r="O255" s="65"/>
      <c r="P255" s="198">
        <f>O255*H255</f>
        <v>0</v>
      </c>
      <c r="Q255" s="198">
        <v>0</v>
      </c>
      <c r="R255" s="198">
        <f>Q255*H255</f>
        <v>0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214</v>
      </c>
      <c r="AT255" s="200" t="s">
        <v>416</v>
      </c>
      <c r="AU255" s="200" t="s">
        <v>83</v>
      </c>
      <c r="AY255" s="18" t="s">
        <v>172</v>
      </c>
      <c r="BE255" s="201">
        <f>IF(N255="základní",J255,0)</f>
        <v>0</v>
      </c>
      <c r="BF255" s="201">
        <f>IF(N255="snížená",J255,0)</f>
        <v>0</v>
      </c>
      <c r="BG255" s="201">
        <f>IF(N255="zákl. přenesená",J255,0)</f>
        <v>0</v>
      </c>
      <c r="BH255" s="201">
        <f>IF(N255="sníž. přenesená",J255,0)</f>
        <v>0</v>
      </c>
      <c r="BI255" s="201">
        <f>IF(N255="nulová",J255,0)</f>
        <v>0</v>
      </c>
      <c r="BJ255" s="18" t="s">
        <v>81</v>
      </c>
      <c r="BK255" s="201">
        <f>ROUND(I255*H255,2)</f>
        <v>0</v>
      </c>
      <c r="BL255" s="18" t="s">
        <v>178</v>
      </c>
      <c r="BM255" s="200" t="s">
        <v>1203</v>
      </c>
    </row>
    <row r="256" spans="1:65" s="2" customFormat="1" ht="24" customHeight="1">
      <c r="A256" s="35"/>
      <c r="B256" s="36"/>
      <c r="C256" s="189" t="s">
        <v>490</v>
      </c>
      <c r="D256" s="189" t="s">
        <v>174</v>
      </c>
      <c r="E256" s="190" t="s">
        <v>703</v>
      </c>
      <c r="F256" s="191" t="s">
        <v>704</v>
      </c>
      <c r="G256" s="192" t="s">
        <v>217</v>
      </c>
      <c r="H256" s="193">
        <v>5</v>
      </c>
      <c r="I256" s="194"/>
      <c r="J256" s="195">
        <f>ROUND(I256*H256,2)</f>
        <v>0</v>
      </c>
      <c r="K256" s="191" t="s">
        <v>177</v>
      </c>
      <c r="L256" s="40"/>
      <c r="M256" s="196" t="s">
        <v>21</v>
      </c>
      <c r="N256" s="197" t="s">
        <v>44</v>
      </c>
      <c r="O256" s="65"/>
      <c r="P256" s="198">
        <f>O256*H256</f>
        <v>0</v>
      </c>
      <c r="Q256" s="198">
        <v>0</v>
      </c>
      <c r="R256" s="198">
        <f>Q256*H256</f>
        <v>0</v>
      </c>
      <c r="S256" s="198">
        <v>0</v>
      </c>
      <c r="T256" s="19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178</v>
      </c>
      <c r="AT256" s="200" t="s">
        <v>174</v>
      </c>
      <c r="AU256" s="200" t="s">
        <v>83</v>
      </c>
      <c r="AY256" s="18" t="s">
        <v>172</v>
      </c>
      <c r="BE256" s="201">
        <f>IF(N256="základní",J256,0)</f>
        <v>0</v>
      </c>
      <c r="BF256" s="201">
        <f>IF(N256="snížená",J256,0)</f>
        <v>0</v>
      </c>
      <c r="BG256" s="201">
        <f>IF(N256="zákl. přenesená",J256,0)</f>
        <v>0</v>
      </c>
      <c r="BH256" s="201">
        <f>IF(N256="sníž. přenesená",J256,0)</f>
        <v>0</v>
      </c>
      <c r="BI256" s="201">
        <f>IF(N256="nulová",J256,0)</f>
        <v>0</v>
      </c>
      <c r="BJ256" s="18" t="s">
        <v>81</v>
      </c>
      <c r="BK256" s="201">
        <f>ROUND(I256*H256,2)</f>
        <v>0</v>
      </c>
      <c r="BL256" s="18" t="s">
        <v>178</v>
      </c>
      <c r="BM256" s="200" t="s">
        <v>705</v>
      </c>
    </row>
    <row r="257" spans="1:65" s="15" customFormat="1">
      <c r="B257" s="225"/>
      <c r="C257" s="226"/>
      <c r="D257" s="204" t="s">
        <v>180</v>
      </c>
      <c r="E257" s="227" t="s">
        <v>21</v>
      </c>
      <c r="F257" s="228" t="s">
        <v>1194</v>
      </c>
      <c r="G257" s="226"/>
      <c r="H257" s="227" t="s">
        <v>21</v>
      </c>
      <c r="I257" s="229"/>
      <c r="J257" s="226"/>
      <c r="K257" s="226"/>
      <c r="L257" s="230"/>
      <c r="M257" s="231"/>
      <c r="N257" s="232"/>
      <c r="O257" s="232"/>
      <c r="P257" s="232"/>
      <c r="Q257" s="232"/>
      <c r="R257" s="232"/>
      <c r="S257" s="232"/>
      <c r="T257" s="233"/>
      <c r="AT257" s="234" t="s">
        <v>180</v>
      </c>
      <c r="AU257" s="234" t="s">
        <v>83</v>
      </c>
      <c r="AV257" s="15" t="s">
        <v>81</v>
      </c>
      <c r="AW257" s="15" t="s">
        <v>34</v>
      </c>
      <c r="AX257" s="15" t="s">
        <v>73</v>
      </c>
      <c r="AY257" s="234" t="s">
        <v>172</v>
      </c>
    </row>
    <row r="258" spans="1:65" s="13" customFormat="1">
      <c r="B258" s="202"/>
      <c r="C258" s="203"/>
      <c r="D258" s="204" t="s">
        <v>180</v>
      </c>
      <c r="E258" s="205" t="s">
        <v>21</v>
      </c>
      <c r="F258" s="206" t="s">
        <v>196</v>
      </c>
      <c r="G258" s="203"/>
      <c r="H258" s="207">
        <v>5</v>
      </c>
      <c r="I258" s="208"/>
      <c r="J258" s="203"/>
      <c r="K258" s="203"/>
      <c r="L258" s="209"/>
      <c r="M258" s="210"/>
      <c r="N258" s="211"/>
      <c r="O258" s="211"/>
      <c r="P258" s="211"/>
      <c r="Q258" s="211"/>
      <c r="R258" s="211"/>
      <c r="S258" s="211"/>
      <c r="T258" s="212"/>
      <c r="AT258" s="213" t="s">
        <v>180</v>
      </c>
      <c r="AU258" s="213" t="s">
        <v>83</v>
      </c>
      <c r="AV258" s="13" t="s">
        <v>83</v>
      </c>
      <c r="AW258" s="13" t="s">
        <v>34</v>
      </c>
      <c r="AX258" s="13" t="s">
        <v>73</v>
      </c>
      <c r="AY258" s="213" t="s">
        <v>172</v>
      </c>
    </row>
    <row r="259" spans="1:65" s="14" customFormat="1">
      <c r="B259" s="214"/>
      <c r="C259" s="215"/>
      <c r="D259" s="204" t="s">
        <v>180</v>
      </c>
      <c r="E259" s="216" t="s">
        <v>21</v>
      </c>
      <c r="F259" s="217" t="s">
        <v>182</v>
      </c>
      <c r="G259" s="215"/>
      <c r="H259" s="218">
        <v>5</v>
      </c>
      <c r="I259" s="219"/>
      <c r="J259" s="215"/>
      <c r="K259" s="215"/>
      <c r="L259" s="220"/>
      <c r="M259" s="221"/>
      <c r="N259" s="222"/>
      <c r="O259" s="222"/>
      <c r="P259" s="222"/>
      <c r="Q259" s="222"/>
      <c r="R259" s="222"/>
      <c r="S259" s="222"/>
      <c r="T259" s="223"/>
      <c r="AT259" s="224" t="s">
        <v>180</v>
      </c>
      <c r="AU259" s="224" t="s">
        <v>83</v>
      </c>
      <c r="AV259" s="14" t="s">
        <v>178</v>
      </c>
      <c r="AW259" s="14" t="s">
        <v>34</v>
      </c>
      <c r="AX259" s="14" t="s">
        <v>81</v>
      </c>
      <c r="AY259" s="224" t="s">
        <v>172</v>
      </c>
    </row>
    <row r="260" spans="1:65" s="2" customFormat="1" ht="16.5" customHeight="1">
      <c r="A260" s="35"/>
      <c r="B260" s="36"/>
      <c r="C260" s="235" t="s">
        <v>495</v>
      </c>
      <c r="D260" s="235" t="s">
        <v>416</v>
      </c>
      <c r="E260" s="236" t="s">
        <v>707</v>
      </c>
      <c r="F260" s="237" t="s">
        <v>708</v>
      </c>
      <c r="G260" s="238" t="s">
        <v>709</v>
      </c>
      <c r="H260" s="239">
        <v>5</v>
      </c>
      <c r="I260" s="240"/>
      <c r="J260" s="241">
        <f>ROUND(I260*H260,2)</f>
        <v>0</v>
      </c>
      <c r="K260" s="237" t="s">
        <v>21</v>
      </c>
      <c r="L260" s="242"/>
      <c r="M260" s="243" t="s">
        <v>21</v>
      </c>
      <c r="N260" s="244" t="s">
        <v>44</v>
      </c>
      <c r="O260" s="65"/>
      <c r="P260" s="198">
        <f>O260*H260</f>
        <v>0</v>
      </c>
      <c r="Q260" s="198">
        <v>9.7999999999999997E-4</v>
      </c>
      <c r="R260" s="198">
        <f>Q260*H260</f>
        <v>4.8999999999999998E-3</v>
      </c>
      <c r="S260" s="198">
        <v>0</v>
      </c>
      <c r="T260" s="199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0" t="s">
        <v>214</v>
      </c>
      <c r="AT260" s="200" t="s">
        <v>416</v>
      </c>
      <c r="AU260" s="200" t="s">
        <v>83</v>
      </c>
      <c r="AY260" s="18" t="s">
        <v>172</v>
      </c>
      <c r="BE260" s="201">
        <f>IF(N260="základní",J260,0)</f>
        <v>0</v>
      </c>
      <c r="BF260" s="201">
        <f>IF(N260="snížená",J260,0)</f>
        <v>0</v>
      </c>
      <c r="BG260" s="201">
        <f>IF(N260="zákl. přenesená",J260,0)</f>
        <v>0</v>
      </c>
      <c r="BH260" s="201">
        <f>IF(N260="sníž. přenesená",J260,0)</f>
        <v>0</v>
      </c>
      <c r="BI260" s="201">
        <f>IF(N260="nulová",J260,0)</f>
        <v>0</v>
      </c>
      <c r="BJ260" s="18" t="s">
        <v>81</v>
      </c>
      <c r="BK260" s="201">
        <f>ROUND(I260*H260,2)</f>
        <v>0</v>
      </c>
      <c r="BL260" s="18" t="s">
        <v>178</v>
      </c>
      <c r="BM260" s="200" t="s">
        <v>710</v>
      </c>
    </row>
    <row r="261" spans="1:65" s="2" customFormat="1" ht="16.5" customHeight="1">
      <c r="A261" s="35"/>
      <c r="B261" s="36"/>
      <c r="C261" s="235" t="s">
        <v>500</v>
      </c>
      <c r="D261" s="235" t="s">
        <v>416</v>
      </c>
      <c r="E261" s="236" t="s">
        <v>712</v>
      </c>
      <c r="F261" s="237" t="s">
        <v>713</v>
      </c>
      <c r="G261" s="238" t="s">
        <v>217</v>
      </c>
      <c r="H261" s="239">
        <v>5</v>
      </c>
      <c r="I261" s="240"/>
      <c r="J261" s="241">
        <f>ROUND(I261*H261,2)</f>
        <v>0</v>
      </c>
      <c r="K261" s="237" t="s">
        <v>21</v>
      </c>
      <c r="L261" s="242"/>
      <c r="M261" s="243" t="s">
        <v>21</v>
      </c>
      <c r="N261" s="244" t="s">
        <v>44</v>
      </c>
      <c r="O261" s="65"/>
      <c r="P261" s="198">
        <f>O261*H261</f>
        <v>0</v>
      </c>
      <c r="Q261" s="198">
        <v>3.5999999999999999E-3</v>
      </c>
      <c r="R261" s="198">
        <f>Q261*H261</f>
        <v>1.7999999999999999E-2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214</v>
      </c>
      <c r="AT261" s="200" t="s">
        <v>416</v>
      </c>
      <c r="AU261" s="200" t="s">
        <v>83</v>
      </c>
      <c r="AY261" s="18" t="s">
        <v>172</v>
      </c>
      <c r="BE261" s="201">
        <f>IF(N261="základní",J261,0)</f>
        <v>0</v>
      </c>
      <c r="BF261" s="201">
        <f>IF(N261="snížená",J261,0)</f>
        <v>0</v>
      </c>
      <c r="BG261" s="201">
        <f>IF(N261="zákl. přenesená",J261,0)</f>
        <v>0</v>
      </c>
      <c r="BH261" s="201">
        <f>IF(N261="sníž. přenesená",J261,0)</f>
        <v>0</v>
      </c>
      <c r="BI261" s="201">
        <f>IF(N261="nulová",J261,0)</f>
        <v>0</v>
      </c>
      <c r="BJ261" s="18" t="s">
        <v>81</v>
      </c>
      <c r="BK261" s="201">
        <f>ROUND(I261*H261,2)</f>
        <v>0</v>
      </c>
      <c r="BL261" s="18" t="s">
        <v>178</v>
      </c>
      <c r="BM261" s="200" t="s">
        <v>714</v>
      </c>
    </row>
    <row r="262" spans="1:65" s="2" customFormat="1" ht="16.5" customHeight="1">
      <c r="A262" s="35"/>
      <c r="B262" s="36"/>
      <c r="C262" s="189" t="s">
        <v>506</v>
      </c>
      <c r="D262" s="189" t="s">
        <v>174</v>
      </c>
      <c r="E262" s="190" t="s">
        <v>716</v>
      </c>
      <c r="F262" s="191" t="s">
        <v>717</v>
      </c>
      <c r="G262" s="192" t="s">
        <v>217</v>
      </c>
      <c r="H262" s="193">
        <v>5</v>
      </c>
      <c r="I262" s="194"/>
      <c r="J262" s="195">
        <f>ROUND(I262*H262,2)</f>
        <v>0</v>
      </c>
      <c r="K262" s="191" t="s">
        <v>177</v>
      </c>
      <c r="L262" s="40"/>
      <c r="M262" s="196" t="s">
        <v>21</v>
      </c>
      <c r="N262" s="197" t="s">
        <v>44</v>
      </c>
      <c r="O262" s="65"/>
      <c r="P262" s="198">
        <f>O262*H262</f>
        <v>0</v>
      </c>
      <c r="Q262" s="198">
        <v>2.4000000000000001E-4</v>
      </c>
      <c r="R262" s="198">
        <f>Q262*H262</f>
        <v>1.2000000000000001E-3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178</v>
      </c>
      <c r="AT262" s="200" t="s">
        <v>174</v>
      </c>
      <c r="AU262" s="200" t="s">
        <v>83</v>
      </c>
      <c r="AY262" s="18" t="s">
        <v>172</v>
      </c>
      <c r="BE262" s="201">
        <f>IF(N262="základní",J262,0)</f>
        <v>0</v>
      </c>
      <c r="BF262" s="201">
        <f>IF(N262="snížená",J262,0)</f>
        <v>0</v>
      </c>
      <c r="BG262" s="201">
        <f>IF(N262="zákl. přenesená",J262,0)</f>
        <v>0</v>
      </c>
      <c r="BH262" s="201">
        <f>IF(N262="sníž. přenesená",J262,0)</f>
        <v>0</v>
      </c>
      <c r="BI262" s="201">
        <f>IF(N262="nulová",J262,0)</f>
        <v>0</v>
      </c>
      <c r="BJ262" s="18" t="s">
        <v>81</v>
      </c>
      <c r="BK262" s="201">
        <f>ROUND(I262*H262,2)</f>
        <v>0</v>
      </c>
      <c r="BL262" s="18" t="s">
        <v>178</v>
      </c>
      <c r="BM262" s="200" t="s">
        <v>718</v>
      </c>
    </row>
    <row r="263" spans="1:65" s="2" customFormat="1" ht="24" customHeight="1">
      <c r="A263" s="35"/>
      <c r="B263" s="36"/>
      <c r="C263" s="189" t="s">
        <v>511</v>
      </c>
      <c r="D263" s="189" t="s">
        <v>174</v>
      </c>
      <c r="E263" s="190" t="s">
        <v>728</v>
      </c>
      <c r="F263" s="191" t="s">
        <v>729</v>
      </c>
      <c r="G263" s="192" t="s">
        <v>217</v>
      </c>
      <c r="H263" s="193">
        <v>2</v>
      </c>
      <c r="I263" s="194"/>
      <c r="J263" s="195">
        <f>ROUND(I263*H263,2)</f>
        <v>0</v>
      </c>
      <c r="K263" s="191" t="s">
        <v>177</v>
      </c>
      <c r="L263" s="40"/>
      <c r="M263" s="196" t="s">
        <v>21</v>
      </c>
      <c r="N263" s="197" t="s">
        <v>44</v>
      </c>
      <c r="O263" s="65"/>
      <c r="P263" s="198">
        <f>O263*H263</f>
        <v>0</v>
      </c>
      <c r="Q263" s="198">
        <v>7.2000000000000005E-4</v>
      </c>
      <c r="R263" s="198">
        <f>Q263*H263</f>
        <v>1.4400000000000001E-3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178</v>
      </c>
      <c r="AT263" s="200" t="s">
        <v>174</v>
      </c>
      <c r="AU263" s="200" t="s">
        <v>83</v>
      </c>
      <c r="AY263" s="18" t="s">
        <v>172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81</v>
      </c>
      <c r="BK263" s="201">
        <f>ROUND(I263*H263,2)</f>
        <v>0</v>
      </c>
      <c r="BL263" s="18" t="s">
        <v>178</v>
      </c>
      <c r="BM263" s="200" t="s">
        <v>730</v>
      </c>
    </row>
    <row r="264" spans="1:65" s="15" customFormat="1">
      <c r="B264" s="225"/>
      <c r="C264" s="226"/>
      <c r="D264" s="204" t="s">
        <v>180</v>
      </c>
      <c r="E264" s="227" t="s">
        <v>21</v>
      </c>
      <c r="F264" s="228" t="s">
        <v>1194</v>
      </c>
      <c r="G264" s="226"/>
      <c r="H264" s="227" t="s">
        <v>21</v>
      </c>
      <c r="I264" s="229"/>
      <c r="J264" s="226"/>
      <c r="K264" s="226"/>
      <c r="L264" s="230"/>
      <c r="M264" s="231"/>
      <c r="N264" s="232"/>
      <c r="O264" s="232"/>
      <c r="P264" s="232"/>
      <c r="Q264" s="232"/>
      <c r="R264" s="232"/>
      <c r="S264" s="232"/>
      <c r="T264" s="233"/>
      <c r="AT264" s="234" t="s">
        <v>180</v>
      </c>
      <c r="AU264" s="234" t="s">
        <v>83</v>
      </c>
      <c r="AV264" s="15" t="s">
        <v>81</v>
      </c>
      <c r="AW264" s="15" t="s">
        <v>34</v>
      </c>
      <c r="AX264" s="15" t="s">
        <v>73</v>
      </c>
      <c r="AY264" s="234" t="s">
        <v>172</v>
      </c>
    </row>
    <row r="265" spans="1:65" s="13" customFormat="1">
      <c r="B265" s="202"/>
      <c r="C265" s="203"/>
      <c r="D265" s="204" t="s">
        <v>180</v>
      </c>
      <c r="E265" s="205" t="s">
        <v>21</v>
      </c>
      <c r="F265" s="206" t="s">
        <v>83</v>
      </c>
      <c r="G265" s="203"/>
      <c r="H265" s="207">
        <v>2</v>
      </c>
      <c r="I265" s="208"/>
      <c r="J265" s="203"/>
      <c r="K265" s="203"/>
      <c r="L265" s="209"/>
      <c r="M265" s="210"/>
      <c r="N265" s="211"/>
      <c r="O265" s="211"/>
      <c r="P265" s="211"/>
      <c r="Q265" s="211"/>
      <c r="R265" s="211"/>
      <c r="S265" s="211"/>
      <c r="T265" s="212"/>
      <c r="AT265" s="213" t="s">
        <v>180</v>
      </c>
      <c r="AU265" s="213" t="s">
        <v>83</v>
      </c>
      <c r="AV265" s="13" t="s">
        <v>83</v>
      </c>
      <c r="AW265" s="13" t="s">
        <v>34</v>
      </c>
      <c r="AX265" s="13" t="s">
        <v>73</v>
      </c>
      <c r="AY265" s="213" t="s">
        <v>172</v>
      </c>
    </row>
    <row r="266" spans="1:65" s="14" customFormat="1">
      <c r="B266" s="214"/>
      <c r="C266" s="215"/>
      <c r="D266" s="204" t="s">
        <v>180</v>
      </c>
      <c r="E266" s="216" t="s">
        <v>21</v>
      </c>
      <c r="F266" s="217" t="s">
        <v>182</v>
      </c>
      <c r="G266" s="215"/>
      <c r="H266" s="218">
        <v>2</v>
      </c>
      <c r="I266" s="219"/>
      <c r="J266" s="215"/>
      <c r="K266" s="215"/>
      <c r="L266" s="220"/>
      <c r="M266" s="221"/>
      <c r="N266" s="222"/>
      <c r="O266" s="222"/>
      <c r="P266" s="222"/>
      <c r="Q266" s="222"/>
      <c r="R266" s="222"/>
      <c r="S266" s="222"/>
      <c r="T266" s="223"/>
      <c r="AT266" s="224" t="s">
        <v>180</v>
      </c>
      <c r="AU266" s="224" t="s">
        <v>83</v>
      </c>
      <c r="AV266" s="14" t="s">
        <v>178</v>
      </c>
      <c r="AW266" s="14" t="s">
        <v>34</v>
      </c>
      <c r="AX266" s="14" t="s">
        <v>81</v>
      </c>
      <c r="AY266" s="224" t="s">
        <v>172</v>
      </c>
    </row>
    <row r="267" spans="1:65" s="2" customFormat="1" ht="16.5" customHeight="1">
      <c r="A267" s="35"/>
      <c r="B267" s="36"/>
      <c r="C267" s="235" t="s">
        <v>515</v>
      </c>
      <c r="D267" s="235" t="s">
        <v>416</v>
      </c>
      <c r="E267" s="236" t="s">
        <v>732</v>
      </c>
      <c r="F267" s="237" t="s">
        <v>733</v>
      </c>
      <c r="G267" s="238" t="s">
        <v>217</v>
      </c>
      <c r="H267" s="239">
        <v>2</v>
      </c>
      <c r="I267" s="240"/>
      <c r="J267" s="241">
        <f>ROUND(I267*H267,2)</f>
        <v>0</v>
      </c>
      <c r="K267" s="237" t="s">
        <v>21</v>
      </c>
      <c r="L267" s="242"/>
      <c r="M267" s="243" t="s">
        <v>21</v>
      </c>
      <c r="N267" s="244" t="s">
        <v>44</v>
      </c>
      <c r="O267" s="65"/>
      <c r="P267" s="198">
        <f>O267*H267</f>
        <v>0</v>
      </c>
      <c r="Q267" s="198">
        <v>1.2E-2</v>
      </c>
      <c r="R267" s="198">
        <f>Q267*H267</f>
        <v>2.4E-2</v>
      </c>
      <c r="S267" s="198">
        <v>0</v>
      </c>
      <c r="T267" s="19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214</v>
      </c>
      <c r="AT267" s="200" t="s">
        <v>416</v>
      </c>
      <c r="AU267" s="200" t="s">
        <v>83</v>
      </c>
      <c r="AY267" s="18" t="s">
        <v>172</v>
      </c>
      <c r="BE267" s="201">
        <f>IF(N267="základní",J267,0)</f>
        <v>0</v>
      </c>
      <c r="BF267" s="201">
        <f>IF(N267="snížená",J267,0)</f>
        <v>0</v>
      </c>
      <c r="BG267" s="201">
        <f>IF(N267="zákl. přenesená",J267,0)</f>
        <v>0</v>
      </c>
      <c r="BH267" s="201">
        <f>IF(N267="sníž. přenesená",J267,0)</f>
        <v>0</v>
      </c>
      <c r="BI267" s="201">
        <f>IF(N267="nulová",J267,0)</f>
        <v>0</v>
      </c>
      <c r="BJ267" s="18" t="s">
        <v>81</v>
      </c>
      <c r="BK267" s="201">
        <f>ROUND(I267*H267,2)</f>
        <v>0</v>
      </c>
      <c r="BL267" s="18" t="s">
        <v>178</v>
      </c>
      <c r="BM267" s="200" t="s">
        <v>734</v>
      </c>
    </row>
    <row r="268" spans="1:65" s="2" customFormat="1" ht="16.5" customHeight="1">
      <c r="A268" s="35"/>
      <c r="B268" s="36"/>
      <c r="C268" s="235" t="s">
        <v>520</v>
      </c>
      <c r="D268" s="235" t="s">
        <v>416</v>
      </c>
      <c r="E268" s="236" t="s">
        <v>736</v>
      </c>
      <c r="F268" s="237" t="s">
        <v>737</v>
      </c>
      <c r="G268" s="238" t="s">
        <v>217</v>
      </c>
      <c r="H268" s="239">
        <v>2</v>
      </c>
      <c r="I268" s="240"/>
      <c r="J268" s="241">
        <f>ROUND(I268*H268,2)</f>
        <v>0</v>
      </c>
      <c r="K268" s="237" t="s">
        <v>21</v>
      </c>
      <c r="L268" s="242"/>
      <c r="M268" s="243" t="s">
        <v>21</v>
      </c>
      <c r="N268" s="244" t="s">
        <v>44</v>
      </c>
      <c r="O268" s="65"/>
      <c r="P268" s="198">
        <f>O268*H268</f>
        <v>0</v>
      </c>
      <c r="Q268" s="198">
        <v>5.0000000000000001E-3</v>
      </c>
      <c r="R268" s="198">
        <f>Q268*H268</f>
        <v>0.01</v>
      </c>
      <c r="S268" s="198">
        <v>0</v>
      </c>
      <c r="T268" s="19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214</v>
      </c>
      <c r="AT268" s="200" t="s">
        <v>416</v>
      </c>
      <c r="AU268" s="200" t="s">
        <v>83</v>
      </c>
      <c r="AY268" s="18" t="s">
        <v>172</v>
      </c>
      <c r="BE268" s="201">
        <f>IF(N268="základní",J268,0)</f>
        <v>0</v>
      </c>
      <c r="BF268" s="201">
        <f>IF(N268="snížená",J268,0)</f>
        <v>0</v>
      </c>
      <c r="BG268" s="201">
        <f>IF(N268="zákl. přenesená",J268,0)</f>
        <v>0</v>
      </c>
      <c r="BH268" s="201">
        <f>IF(N268="sníž. přenesená",J268,0)</f>
        <v>0</v>
      </c>
      <c r="BI268" s="201">
        <f>IF(N268="nulová",J268,0)</f>
        <v>0</v>
      </c>
      <c r="BJ268" s="18" t="s">
        <v>81</v>
      </c>
      <c r="BK268" s="201">
        <f>ROUND(I268*H268,2)</f>
        <v>0</v>
      </c>
      <c r="BL268" s="18" t="s">
        <v>178</v>
      </c>
      <c r="BM268" s="200" t="s">
        <v>738</v>
      </c>
    </row>
    <row r="269" spans="1:65" s="2" customFormat="1" ht="24" customHeight="1">
      <c r="A269" s="35"/>
      <c r="B269" s="36"/>
      <c r="C269" s="189" t="s">
        <v>524</v>
      </c>
      <c r="D269" s="189" t="s">
        <v>174</v>
      </c>
      <c r="E269" s="190" t="s">
        <v>762</v>
      </c>
      <c r="F269" s="191" t="s">
        <v>763</v>
      </c>
      <c r="G269" s="192" t="s">
        <v>217</v>
      </c>
      <c r="H269" s="193">
        <v>2</v>
      </c>
      <c r="I269" s="194"/>
      <c r="J269" s="195">
        <f>ROUND(I269*H269,2)</f>
        <v>0</v>
      </c>
      <c r="K269" s="191" t="s">
        <v>177</v>
      </c>
      <c r="L269" s="40"/>
      <c r="M269" s="196" t="s">
        <v>21</v>
      </c>
      <c r="N269" s="197" t="s">
        <v>44</v>
      </c>
      <c r="O269" s="65"/>
      <c r="P269" s="198">
        <f>O269*H269</f>
        <v>0</v>
      </c>
      <c r="Q269" s="198">
        <v>1.6199999999999999E-3</v>
      </c>
      <c r="R269" s="198">
        <f>Q269*H269</f>
        <v>3.2399999999999998E-3</v>
      </c>
      <c r="S269" s="198">
        <v>0</v>
      </c>
      <c r="T269" s="199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178</v>
      </c>
      <c r="AT269" s="200" t="s">
        <v>174</v>
      </c>
      <c r="AU269" s="200" t="s">
        <v>83</v>
      </c>
      <c r="AY269" s="18" t="s">
        <v>172</v>
      </c>
      <c r="BE269" s="201">
        <f>IF(N269="základní",J269,0)</f>
        <v>0</v>
      </c>
      <c r="BF269" s="201">
        <f>IF(N269="snížená",J269,0)</f>
        <v>0</v>
      </c>
      <c r="BG269" s="201">
        <f>IF(N269="zákl. přenesená",J269,0)</f>
        <v>0</v>
      </c>
      <c r="BH269" s="201">
        <f>IF(N269="sníž. přenesená",J269,0)</f>
        <v>0</v>
      </c>
      <c r="BI269" s="201">
        <f>IF(N269="nulová",J269,0)</f>
        <v>0</v>
      </c>
      <c r="BJ269" s="18" t="s">
        <v>81</v>
      </c>
      <c r="BK269" s="201">
        <f>ROUND(I269*H269,2)</f>
        <v>0</v>
      </c>
      <c r="BL269" s="18" t="s">
        <v>178</v>
      </c>
      <c r="BM269" s="200" t="s">
        <v>764</v>
      </c>
    </row>
    <row r="270" spans="1:65" s="15" customFormat="1">
      <c r="B270" s="225"/>
      <c r="C270" s="226"/>
      <c r="D270" s="204" t="s">
        <v>180</v>
      </c>
      <c r="E270" s="227" t="s">
        <v>21</v>
      </c>
      <c r="F270" s="228" t="s">
        <v>1194</v>
      </c>
      <c r="G270" s="226"/>
      <c r="H270" s="227" t="s">
        <v>21</v>
      </c>
      <c r="I270" s="229"/>
      <c r="J270" s="226"/>
      <c r="K270" s="226"/>
      <c r="L270" s="230"/>
      <c r="M270" s="231"/>
      <c r="N270" s="232"/>
      <c r="O270" s="232"/>
      <c r="P270" s="232"/>
      <c r="Q270" s="232"/>
      <c r="R270" s="232"/>
      <c r="S270" s="232"/>
      <c r="T270" s="233"/>
      <c r="AT270" s="234" t="s">
        <v>180</v>
      </c>
      <c r="AU270" s="234" t="s">
        <v>83</v>
      </c>
      <c r="AV270" s="15" t="s">
        <v>81</v>
      </c>
      <c r="AW270" s="15" t="s">
        <v>34</v>
      </c>
      <c r="AX270" s="15" t="s">
        <v>73</v>
      </c>
      <c r="AY270" s="234" t="s">
        <v>172</v>
      </c>
    </row>
    <row r="271" spans="1:65" s="13" customFormat="1">
      <c r="B271" s="202"/>
      <c r="C271" s="203"/>
      <c r="D271" s="204" t="s">
        <v>180</v>
      </c>
      <c r="E271" s="205" t="s">
        <v>21</v>
      </c>
      <c r="F271" s="206" t="s">
        <v>83</v>
      </c>
      <c r="G271" s="203"/>
      <c r="H271" s="207">
        <v>2</v>
      </c>
      <c r="I271" s="208"/>
      <c r="J271" s="203"/>
      <c r="K271" s="203"/>
      <c r="L271" s="209"/>
      <c r="M271" s="210"/>
      <c r="N271" s="211"/>
      <c r="O271" s="211"/>
      <c r="P271" s="211"/>
      <c r="Q271" s="211"/>
      <c r="R271" s="211"/>
      <c r="S271" s="211"/>
      <c r="T271" s="212"/>
      <c r="AT271" s="213" t="s">
        <v>180</v>
      </c>
      <c r="AU271" s="213" t="s">
        <v>83</v>
      </c>
      <c r="AV271" s="13" t="s">
        <v>83</v>
      </c>
      <c r="AW271" s="13" t="s">
        <v>34</v>
      </c>
      <c r="AX271" s="13" t="s">
        <v>73</v>
      </c>
      <c r="AY271" s="213" t="s">
        <v>172</v>
      </c>
    </row>
    <row r="272" spans="1:65" s="14" customFormat="1">
      <c r="B272" s="214"/>
      <c r="C272" s="215"/>
      <c r="D272" s="204" t="s">
        <v>180</v>
      </c>
      <c r="E272" s="216" t="s">
        <v>21</v>
      </c>
      <c r="F272" s="217" t="s">
        <v>182</v>
      </c>
      <c r="G272" s="215"/>
      <c r="H272" s="218">
        <v>2</v>
      </c>
      <c r="I272" s="219"/>
      <c r="J272" s="215"/>
      <c r="K272" s="215"/>
      <c r="L272" s="220"/>
      <c r="M272" s="221"/>
      <c r="N272" s="222"/>
      <c r="O272" s="222"/>
      <c r="P272" s="222"/>
      <c r="Q272" s="222"/>
      <c r="R272" s="222"/>
      <c r="S272" s="222"/>
      <c r="T272" s="223"/>
      <c r="AT272" s="224" t="s">
        <v>180</v>
      </c>
      <c r="AU272" s="224" t="s">
        <v>83</v>
      </c>
      <c r="AV272" s="14" t="s">
        <v>178</v>
      </c>
      <c r="AW272" s="14" t="s">
        <v>34</v>
      </c>
      <c r="AX272" s="14" t="s">
        <v>81</v>
      </c>
      <c r="AY272" s="224" t="s">
        <v>172</v>
      </c>
    </row>
    <row r="273" spans="1:65" s="2" customFormat="1" ht="16.5" customHeight="1">
      <c r="A273" s="35"/>
      <c r="B273" s="36"/>
      <c r="C273" s="235" t="s">
        <v>528</v>
      </c>
      <c r="D273" s="235" t="s">
        <v>416</v>
      </c>
      <c r="E273" s="236" t="s">
        <v>766</v>
      </c>
      <c r="F273" s="237" t="s">
        <v>767</v>
      </c>
      <c r="G273" s="238" t="s">
        <v>217</v>
      </c>
      <c r="H273" s="239">
        <v>2</v>
      </c>
      <c r="I273" s="240"/>
      <c r="J273" s="241">
        <f>ROUND(I273*H273,2)</f>
        <v>0</v>
      </c>
      <c r="K273" s="237" t="s">
        <v>21</v>
      </c>
      <c r="L273" s="242"/>
      <c r="M273" s="243" t="s">
        <v>21</v>
      </c>
      <c r="N273" s="244" t="s">
        <v>44</v>
      </c>
      <c r="O273" s="65"/>
      <c r="P273" s="198">
        <f>O273*H273</f>
        <v>0</v>
      </c>
      <c r="Q273" s="198">
        <v>1.7999999999999999E-2</v>
      </c>
      <c r="R273" s="198">
        <f>Q273*H273</f>
        <v>3.5999999999999997E-2</v>
      </c>
      <c r="S273" s="198">
        <v>0</v>
      </c>
      <c r="T273" s="199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0" t="s">
        <v>214</v>
      </c>
      <c r="AT273" s="200" t="s">
        <v>416</v>
      </c>
      <c r="AU273" s="200" t="s">
        <v>83</v>
      </c>
      <c r="AY273" s="18" t="s">
        <v>172</v>
      </c>
      <c r="BE273" s="201">
        <f>IF(N273="základní",J273,0)</f>
        <v>0</v>
      </c>
      <c r="BF273" s="201">
        <f>IF(N273="snížená",J273,0)</f>
        <v>0</v>
      </c>
      <c r="BG273" s="201">
        <f>IF(N273="zákl. přenesená",J273,0)</f>
        <v>0</v>
      </c>
      <c r="BH273" s="201">
        <f>IF(N273="sníž. přenesená",J273,0)</f>
        <v>0</v>
      </c>
      <c r="BI273" s="201">
        <f>IF(N273="nulová",J273,0)</f>
        <v>0</v>
      </c>
      <c r="BJ273" s="18" t="s">
        <v>81</v>
      </c>
      <c r="BK273" s="201">
        <f>ROUND(I273*H273,2)</f>
        <v>0</v>
      </c>
      <c r="BL273" s="18" t="s">
        <v>178</v>
      </c>
      <c r="BM273" s="200" t="s">
        <v>768</v>
      </c>
    </row>
    <row r="274" spans="1:65" s="2" customFormat="1" ht="16.5" customHeight="1">
      <c r="A274" s="35"/>
      <c r="B274" s="36"/>
      <c r="C274" s="235" t="s">
        <v>532</v>
      </c>
      <c r="D274" s="235" t="s">
        <v>416</v>
      </c>
      <c r="E274" s="236" t="s">
        <v>770</v>
      </c>
      <c r="F274" s="237" t="s">
        <v>771</v>
      </c>
      <c r="G274" s="238" t="s">
        <v>217</v>
      </c>
      <c r="H274" s="239">
        <v>2</v>
      </c>
      <c r="I274" s="240"/>
      <c r="J274" s="241">
        <f>ROUND(I274*H274,2)</f>
        <v>0</v>
      </c>
      <c r="K274" s="237" t="s">
        <v>21</v>
      </c>
      <c r="L274" s="242"/>
      <c r="M274" s="243" t="s">
        <v>21</v>
      </c>
      <c r="N274" s="244" t="s">
        <v>44</v>
      </c>
      <c r="O274" s="65"/>
      <c r="P274" s="198">
        <f>O274*H274</f>
        <v>0</v>
      </c>
      <c r="Q274" s="198">
        <v>6.0000000000000001E-3</v>
      </c>
      <c r="R274" s="198">
        <f>Q274*H274</f>
        <v>1.2E-2</v>
      </c>
      <c r="S274" s="198">
        <v>0</v>
      </c>
      <c r="T274" s="19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214</v>
      </c>
      <c r="AT274" s="200" t="s">
        <v>416</v>
      </c>
      <c r="AU274" s="200" t="s">
        <v>83</v>
      </c>
      <c r="AY274" s="18" t="s">
        <v>172</v>
      </c>
      <c r="BE274" s="201">
        <f>IF(N274="základní",J274,0)</f>
        <v>0</v>
      </c>
      <c r="BF274" s="201">
        <f>IF(N274="snížená",J274,0)</f>
        <v>0</v>
      </c>
      <c r="BG274" s="201">
        <f>IF(N274="zákl. přenesená",J274,0)</f>
        <v>0</v>
      </c>
      <c r="BH274" s="201">
        <f>IF(N274="sníž. přenesená",J274,0)</f>
        <v>0</v>
      </c>
      <c r="BI274" s="201">
        <f>IF(N274="nulová",J274,0)</f>
        <v>0</v>
      </c>
      <c r="BJ274" s="18" t="s">
        <v>81</v>
      </c>
      <c r="BK274" s="201">
        <f>ROUND(I274*H274,2)</f>
        <v>0</v>
      </c>
      <c r="BL274" s="18" t="s">
        <v>178</v>
      </c>
      <c r="BM274" s="200" t="s">
        <v>772</v>
      </c>
    </row>
    <row r="275" spans="1:65" s="2" customFormat="1" ht="16.5" customHeight="1">
      <c r="A275" s="35"/>
      <c r="B275" s="36"/>
      <c r="C275" s="189" t="s">
        <v>536</v>
      </c>
      <c r="D275" s="189" t="s">
        <v>174</v>
      </c>
      <c r="E275" s="190" t="s">
        <v>778</v>
      </c>
      <c r="F275" s="191" t="s">
        <v>779</v>
      </c>
      <c r="G275" s="192" t="s">
        <v>217</v>
      </c>
      <c r="H275" s="193">
        <v>2</v>
      </c>
      <c r="I275" s="194"/>
      <c r="J275" s="195">
        <f>ROUND(I275*H275,2)</f>
        <v>0</v>
      </c>
      <c r="K275" s="191" t="s">
        <v>177</v>
      </c>
      <c r="L275" s="40"/>
      <c r="M275" s="196" t="s">
        <v>21</v>
      </c>
      <c r="N275" s="197" t="s">
        <v>44</v>
      </c>
      <c r="O275" s="65"/>
      <c r="P275" s="198">
        <f>O275*H275</f>
        <v>0</v>
      </c>
      <c r="Q275" s="198">
        <v>3.4000000000000002E-4</v>
      </c>
      <c r="R275" s="198">
        <f>Q275*H275</f>
        <v>6.8000000000000005E-4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178</v>
      </c>
      <c r="AT275" s="200" t="s">
        <v>174</v>
      </c>
      <c r="AU275" s="200" t="s">
        <v>83</v>
      </c>
      <c r="AY275" s="18" t="s">
        <v>172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81</v>
      </c>
      <c r="BK275" s="201">
        <f>ROUND(I275*H275,2)</f>
        <v>0</v>
      </c>
      <c r="BL275" s="18" t="s">
        <v>178</v>
      </c>
      <c r="BM275" s="200" t="s">
        <v>780</v>
      </c>
    </row>
    <row r="276" spans="1:65" s="15" customFormat="1">
      <c r="B276" s="225"/>
      <c r="C276" s="226"/>
      <c r="D276" s="204" t="s">
        <v>180</v>
      </c>
      <c r="E276" s="227" t="s">
        <v>21</v>
      </c>
      <c r="F276" s="228" t="s">
        <v>1194</v>
      </c>
      <c r="G276" s="226"/>
      <c r="H276" s="227" t="s">
        <v>21</v>
      </c>
      <c r="I276" s="229"/>
      <c r="J276" s="226"/>
      <c r="K276" s="226"/>
      <c r="L276" s="230"/>
      <c r="M276" s="231"/>
      <c r="N276" s="232"/>
      <c r="O276" s="232"/>
      <c r="P276" s="232"/>
      <c r="Q276" s="232"/>
      <c r="R276" s="232"/>
      <c r="S276" s="232"/>
      <c r="T276" s="233"/>
      <c r="AT276" s="234" t="s">
        <v>180</v>
      </c>
      <c r="AU276" s="234" t="s">
        <v>83</v>
      </c>
      <c r="AV276" s="15" t="s">
        <v>81</v>
      </c>
      <c r="AW276" s="15" t="s">
        <v>34</v>
      </c>
      <c r="AX276" s="15" t="s">
        <v>73</v>
      </c>
      <c r="AY276" s="234" t="s">
        <v>172</v>
      </c>
    </row>
    <row r="277" spans="1:65" s="13" customFormat="1">
      <c r="B277" s="202"/>
      <c r="C277" s="203"/>
      <c r="D277" s="204" t="s">
        <v>180</v>
      </c>
      <c r="E277" s="205" t="s">
        <v>21</v>
      </c>
      <c r="F277" s="206" t="s">
        <v>83</v>
      </c>
      <c r="G277" s="203"/>
      <c r="H277" s="207">
        <v>2</v>
      </c>
      <c r="I277" s="208"/>
      <c r="J277" s="203"/>
      <c r="K277" s="203"/>
      <c r="L277" s="209"/>
      <c r="M277" s="210"/>
      <c r="N277" s="211"/>
      <c r="O277" s="211"/>
      <c r="P277" s="211"/>
      <c r="Q277" s="211"/>
      <c r="R277" s="211"/>
      <c r="S277" s="211"/>
      <c r="T277" s="212"/>
      <c r="AT277" s="213" t="s">
        <v>180</v>
      </c>
      <c r="AU277" s="213" t="s">
        <v>83</v>
      </c>
      <c r="AV277" s="13" t="s">
        <v>83</v>
      </c>
      <c r="AW277" s="13" t="s">
        <v>34</v>
      </c>
      <c r="AX277" s="13" t="s">
        <v>73</v>
      </c>
      <c r="AY277" s="213" t="s">
        <v>172</v>
      </c>
    </row>
    <row r="278" spans="1:65" s="14" customFormat="1">
      <c r="B278" s="214"/>
      <c r="C278" s="215"/>
      <c r="D278" s="204" t="s">
        <v>180</v>
      </c>
      <c r="E278" s="216" t="s">
        <v>21</v>
      </c>
      <c r="F278" s="217" t="s">
        <v>182</v>
      </c>
      <c r="G278" s="215"/>
      <c r="H278" s="218">
        <v>2</v>
      </c>
      <c r="I278" s="219"/>
      <c r="J278" s="215"/>
      <c r="K278" s="215"/>
      <c r="L278" s="220"/>
      <c r="M278" s="221"/>
      <c r="N278" s="222"/>
      <c r="O278" s="222"/>
      <c r="P278" s="222"/>
      <c r="Q278" s="222"/>
      <c r="R278" s="222"/>
      <c r="S278" s="222"/>
      <c r="T278" s="223"/>
      <c r="AT278" s="224" t="s">
        <v>180</v>
      </c>
      <c r="AU278" s="224" t="s">
        <v>83</v>
      </c>
      <c r="AV278" s="14" t="s">
        <v>178</v>
      </c>
      <c r="AW278" s="14" t="s">
        <v>34</v>
      </c>
      <c r="AX278" s="14" t="s">
        <v>81</v>
      </c>
      <c r="AY278" s="224" t="s">
        <v>172</v>
      </c>
    </row>
    <row r="279" spans="1:65" s="2" customFormat="1" ht="16.5" customHeight="1">
      <c r="A279" s="35"/>
      <c r="B279" s="36"/>
      <c r="C279" s="235" t="s">
        <v>540</v>
      </c>
      <c r="D279" s="235" t="s">
        <v>416</v>
      </c>
      <c r="E279" s="236" t="s">
        <v>782</v>
      </c>
      <c r="F279" s="237" t="s">
        <v>783</v>
      </c>
      <c r="G279" s="238" t="s">
        <v>217</v>
      </c>
      <c r="H279" s="239">
        <v>2</v>
      </c>
      <c r="I279" s="240"/>
      <c r="J279" s="241">
        <f>ROUND(I279*H279,2)</f>
        <v>0</v>
      </c>
      <c r="K279" s="237" t="s">
        <v>21</v>
      </c>
      <c r="L279" s="242"/>
      <c r="M279" s="243" t="s">
        <v>21</v>
      </c>
      <c r="N279" s="244" t="s">
        <v>44</v>
      </c>
      <c r="O279" s="65"/>
      <c r="P279" s="198">
        <f>O279*H279</f>
        <v>0</v>
      </c>
      <c r="Q279" s="198">
        <v>3.2000000000000001E-2</v>
      </c>
      <c r="R279" s="198">
        <f>Q279*H279</f>
        <v>6.4000000000000001E-2</v>
      </c>
      <c r="S279" s="198">
        <v>0</v>
      </c>
      <c r="T279" s="199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0" t="s">
        <v>214</v>
      </c>
      <c r="AT279" s="200" t="s">
        <v>416</v>
      </c>
      <c r="AU279" s="200" t="s">
        <v>83</v>
      </c>
      <c r="AY279" s="18" t="s">
        <v>172</v>
      </c>
      <c r="BE279" s="201">
        <f>IF(N279="základní",J279,0)</f>
        <v>0</v>
      </c>
      <c r="BF279" s="201">
        <f>IF(N279="snížená",J279,0)</f>
        <v>0</v>
      </c>
      <c r="BG279" s="201">
        <f>IF(N279="zákl. přenesená",J279,0)</f>
        <v>0</v>
      </c>
      <c r="BH279" s="201">
        <f>IF(N279="sníž. přenesená",J279,0)</f>
        <v>0</v>
      </c>
      <c r="BI279" s="201">
        <f>IF(N279="nulová",J279,0)</f>
        <v>0</v>
      </c>
      <c r="BJ279" s="18" t="s">
        <v>81</v>
      </c>
      <c r="BK279" s="201">
        <f>ROUND(I279*H279,2)</f>
        <v>0</v>
      </c>
      <c r="BL279" s="18" t="s">
        <v>178</v>
      </c>
      <c r="BM279" s="200" t="s">
        <v>784</v>
      </c>
    </row>
    <row r="280" spans="1:65" s="2" customFormat="1" ht="16.5" customHeight="1">
      <c r="A280" s="35"/>
      <c r="B280" s="36"/>
      <c r="C280" s="235" t="s">
        <v>544</v>
      </c>
      <c r="D280" s="235" t="s">
        <v>416</v>
      </c>
      <c r="E280" s="236" t="s">
        <v>786</v>
      </c>
      <c r="F280" s="237" t="s">
        <v>787</v>
      </c>
      <c r="G280" s="238" t="s">
        <v>217</v>
      </c>
      <c r="H280" s="239">
        <v>2</v>
      </c>
      <c r="I280" s="240"/>
      <c r="J280" s="241">
        <f>ROUND(I280*H280,2)</f>
        <v>0</v>
      </c>
      <c r="K280" s="237" t="s">
        <v>21</v>
      </c>
      <c r="L280" s="242"/>
      <c r="M280" s="243" t="s">
        <v>21</v>
      </c>
      <c r="N280" s="244" t="s">
        <v>44</v>
      </c>
      <c r="O280" s="65"/>
      <c r="P280" s="198">
        <f>O280*H280</f>
        <v>0</v>
      </c>
      <c r="Q280" s="198">
        <v>1.5E-3</v>
      </c>
      <c r="R280" s="198">
        <f>Q280*H280</f>
        <v>3.0000000000000001E-3</v>
      </c>
      <c r="S280" s="198">
        <v>0</v>
      </c>
      <c r="T280" s="199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0" t="s">
        <v>214</v>
      </c>
      <c r="AT280" s="200" t="s">
        <v>416</v>
      </c>
      <c r="AU280" s="200" t="s">
        <v>83</v>
      </c>
      <c r="AY280" s="18" t="s">
        <v>172</v>
      </c>
      <c r="BE280" s="201">
        <f>IF(N280="základní",J280,0)</f>
        <v>0</v>
      </c>
      <c r="BF280" s="201">
        <f>IF(N280="snížená",J280,0)</f>
        <v>0</v>
      </c>
      <c r="BG280" s="201">
        <f>IF(N280="zákl. přenesená",J280,0)</f>
        <v>0</v>
      </c>
      <c r="BH280" s="201">
        <f>IF(N280="sníž. přenesená",J280,0)</f>
        <v>0</v>
      </c>
      <c r="BI280" s="201">
        <f>IF(N280="nulová",J280,0)</f>
        <v>0</v>
      </c>
      <c r="BJ280" s="18" t="s">
        <v>81</v>
      </c>
      <c r="BK280" s="201">
        <f>ROUND(I280*H280,2)</f>
        <v>0</v>
      </c>
      <c r="BL280" s="18" t="s">
        <v>178</v>
      </c>
      <c r="BM280" s="200" t="s">
        <v>788</v>
      </c>
    </row>
    <row r="281" spans="1:65" s="2" customFormat="1" ht="16.5" customHeight="1">
      <c r="A281" s="35"/>
      <c r="B281" s="36"/>
      <c r="C281" s="189" t="s">
        <v>548</v>
      </c>
      <c r="D281" s="189" t="s">
        <v>174</v>
      </c>
      <c r="E281" s="190" t="s">
        <v>794</v>
      </c>
      <c r="F281" s="191" t="s">
        <v>795</v>
      </c>
      <c r="G281" s="192" t="s">
        <v>199</v>
      </c>
      <c r="H281" s="193">
        <v>58.89</v>
      </c>
      <c r="I281" s="194"/>
      <c r="J281" s="195">
        <f>ROUND(I281*H281,2)</f>
        <v>0</v>
      </c>
      <c r="K281" s="191" t="s">
        <v>177</v>
      </c>
      <c r="L281" s="40"/>
      <c r="M281" s="196" t="s">
        <v>21</v>
      </c>
      <c r="N281" s="197" t="s">
        <v>44</v>
      </c>
      <c r="O281" s="65"/>
      <c r="P281" s="198">
        <f>O281*H281</f>
        <v>0</v>
      </c>
      <c r="Q281" s="198">
        <v>0</v>
      </c>
      <c r="R281" s="198">
        <f>Q281*H281</f>
        <v>0</v>
      </c>
      <c r="S281" s="198">
        <v>0</v>
      </c>
      <c r="T281" s="19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0" t="s">
        <v>178</v>
      </c>
      <c r="AT281" s="200" t="s">
        <v>174</v>
      </c>
      <c r="AU281" s="200" t="s">
        <v>83</v>
      </c>
      <c r="AY281" s="18" t="s">
        <v>172</v>
      </c>
      <c r="BE281" s="201">
        <f>IF(N281="základní",J281,0)</f>
        <v>0</v>
      </c>
      <c r="BF281" s="201">
        <f>IF(N281="snížená",J281,0)</f>
        <v>0</v>
      </c>
      <c r="BG281" s="201">
        <f>IF(N281="zákl. přenesená",J281,0)</f>
        <v>0</v>
      </c>
      <c r="BH281" s="201">
        <f>IF(N281="sníž. přenesená",J281,0)</f>
        <v>0</v>
      </c>
      <c r="BI281" s="201">
        <f>IF(N281="nulová",J281,0)</f>
        <v>0</v>
      </c>
      <c r="BJ281" s="18" t="s">
        <v>81</v>
      </c>
      <c r="BK281" s="201">
        <f>ROUND(I281*H281,2)</f>
        <v>0</v>
      </c>
      <c r="BL281" s="18" t="s">
        <v>178</v>
      </c>
      <c r="BM281" s="200" t="s">
        <v>796</v>
      </c>
    </row>
    <row r="282" spans="1:65" s="13" customFormat="1">
      <c r="B282" s="202"/>
      <c r="C282" s="203"/>
      <c r="D282" s="204" t="s">
        <v>180</v>
      </c>
      <c r="E282" s="205" t="s">
        <v>21</v>
      </c>
      <c r="F282" s="206" t="s">
        <v>1198</v>
      </c>
      <c r="G282" s="203"/>
      <c r="H282" s="207">
        <v>58.89</v>
      </c>
      <c r="I282" s="208"/>
      <c r="J282" s="203"/>
      <c r="K282" s="203"/>
      <c r="L282" s="209"/>
      <c r="M282" s="210"/>
      <c r="N282" s="211"/>
      <c r="O282" s="211"/>
      <c r="P282" s="211"/>
      <c r="Q282" s="211"/>
      <c r="R282" s="211"/>
      <c r="S282" s="211"/>
      <c r="T282" s="212"/>
      <c r="AT282" s="213" t="s">
        <v>180</v>
      </c>
      <c r="AU282" s="213" t="s">
        <v>83</v>
      </c>
      <c r="AV282" s="13" t="s">
        <v>83</v>
      </c>
      <c r="AW282" s="13" t="s">
        <v>34</v>
      </c>
      <c r="AX282" s="13" t="s">
        <v>73</v>
      </c>
      <c r="AY282" s="213" t="s">
        <v>172</v>
      </c>
    </row>
    <row r="283" spans="1:65" s="14" customFormat="1">
      <c r="B283" s="214"/>
      <c r="C283" s="215"/>
      <c r="D283" s="204" t="s">
        <v>180</v>
      </c>
      <c r="E283" s="216" t="s">
        <v>21</v>
      </c>
      <c r="F283" s="217" t="s">
        <v>182</v>
      </c>
      <c r="G283" s="215"/>
      <c r="H283" s="218">
        <v>58.89</v>
      </c>
      <c r="I283" s="219"/>
      <c r="J283" s="215"/>
      <c r="K283" s="215"/>
      <c r="L283" s="220"/>
      <c r="M283" s="221"/>
      <c r="N283" s="222"/>
      <c r="O283" s="222"/>
      <c r="P283" s="222"/>
      <c r="Q283" s="222"/>
      <c r="R283" s="222"/>
      <c r="S283" s="222"/>
      <c r="T283" s="223"/>
      <c r="AT283" s="224" t="s">
        <v>180</v>
      </c>
      <c r="AU283" s="224" t="s">
        <v>83</v>
      </c>
      <c r="AV283" s="14" t="s">
        <v>178</v>
      </c>
      <c r="AW283" s="14" t="s">
        <v>34</v>
      </c>
      <c r="AX283" s="14" t="s">
        <v>81</v>
      </c>
      <c r="AY283" s="224" t="s">
        <v>172</v>
      </c>
    </row>
    <row r="284" spans="1:65" s="2" customFormat="1" ht="16.5" customHeight="1">
      <c r="A284" s="35"/>
      <c r="B284" s="36"/>
      <c r="C284" s="189" t="s">
        <v>552</v>
      </c>
      <c r="D284" s="189" t="s">
        <v>174</v>
      </c>
      <c r="E284" s="190" t="s">
        <v>799</v>
      </c>
      <c r="F284" s="191" t="s">
        <v>800</v>
      </c>
      <c r="G284" s="192" t="s">
        <v>199</v>
      </c>
      <c r="H284" s="193">
        <v>58.89</v>
      </c>
      <c r="I284" s="194"/>
      <c r="J284" s="195">
        <f>ROUND(I284*H284,2)</f>
        <v>0</v>
      </c>
      <c r="K284" s="191" t="s">
        <v>177</v>
      </c>
      <c r="L284" s="40"/>
      <c r="M284" s="196" t="s">
        <v>21</v>
      </c>
      <c r="N284" s="197" t="s">
        <v>44</v>
      </c>
      <c r="O284" s="65"/>
      <c r="P284" s="198">
        <f>O284*H284</f>
        <v>0</v>
      </c>
      <c r="Q284" s="198">
        <v>0</v>
      </c>
      <c r="R284" s="198">
        <f>Q284*H284</f>
        <v>0</v>
      </c>
      <c r="S284" s="198">
        <v>0</v>
      </c>
      <c r="T284" s="199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0" t="s">
        <v>178</v>
      </c>
      <c r="AT284" s="200" t="s">
        <v>174</v>
      </c>
      <c r="AU284" s="200" t="s">
        <v>83</v>
      </c>
      <c r="AY284" s="18" t="s">
        <v>172</v>
      </c>
      <c r="BE284" s="201">
        <f>IF(N284="základní",J284,0)</f>
        <v>0</v>
      </c>
      <c r="BF284" s="201">
        <f>IF(N284="snížená",J284,0)</f>
        <v>0</v>
      </c>
      <c r="BG284" s="201">
        <f>IF(N284="zákl. přenesená",J284,0)</f>
        <v>0</v>
      </c>
      <c r="BH284" s="201">
        <f>IF(N284="sníž. přenesená",J284,0)</f>
        <v>0</v>
      </c>
      <c r="BI284" s="201">
        <f>IF(N284="nulová",J284,0)</f>
        <v>0</v>
      </c>
      <c r="BJ284" s="18" t="s">
        <v>81</v>
      </c>
      <c r="BK284" s="201">
        <f>ROUND(I284*H284,2)</f>
        <v>0</v>
      </c>
      <c r="BL284" s="18" t="s">
        <v>178</v>
      </c>
      <c r="BM284" s="200" t="s">
        <v>801</v>
      </c>
    </row>
    <row r="285" spans="1:65" s="13" customFormat="1">
      <c r="B285" s="202"/>
      <c r="C285" s="203"/>
      <c r="D285" s="204" t="s">
        <v>180</v>
      </c>
      <c r="E285" s="205" t="s">
        <v>21</v>
      </c>
      <c r="F285" s="206" t="s">
        <v>1198</v>
      </c>
      <c r="G285" s="203"/>
      <c r="H285" s="207">
        <v>58.89</v>
      </c>
      <c r="I285" s="208"/>
      <c r="J285" s="203"/>
      <c r="K285" s="203"/>
      <c r="L285" s="209"/>
      <c r="M285" s="210"/>
      <c r="N285" s="211"/>
      <c r="O285" s="211"/>
      <c r="P285" s="211"/>
      <c r="Q285" s="211"/>
      <c r="R285" s="211"/>
      <c r="S285" s="211"/>
      <c r="T285" s="212"/>
      <c r="AT285" s="213" t="s">
        <v>180</v>
      </c>
      <c r="AU285" s="213" t="s">
        <v>83</v>
      </c>
      <c r="AV285" s="13" t="s">
        <v>83</v>
      </c>
      <c r="AW285" s="13" t="s">
        <v>34</v>
      </c>
      <c r="AX285" s="13" t="s">
        <v>73</v>
      </c>
      <c r="AY285" s="213" t="s">
        <v>172</v>
      </c>
    </row>
    <row r="286" spans="1:65" s="14" customFormat="1">
      <c r="B286" s="214"/>
      <c r="C286" s="215"/>
      <c r="D286" s="204" t="s">
        <v>180</v>
      </c>
      <c r="E286" s="216" t="s">
        <v>21</v>
      </c>
      <c r="F286" s="217" t="s">
        <v>182</v>
      </c>
      <c r="G286" s="215"/>
      <c r="H286" s="218">
        <v>58.89</v>
      </c>
      <c r="I286" s="219"/>
      <c r="J286" s="215"/>
      <c r="K286" s="215"/>
      <c r="L286" s="220"/>
      <c r="M286" s="221"/>
      <c r="N286" s="222"/>
      <c r="O286" s="222"/>
      <c r="P286" s="222"/>
      <c r="Q286" s="222"/>
      <c r="R286" s="222"/>
      <c r="S286" s="222"/>
      <c r="T286" s="223"/>
      <c r="AT286" s="224" t="s">
        <v>180</v>
      </c>
      <c r="AU286" s="224" t="s">
        <v>83</v>
      </c>
      <c r="AV286" s="14" t="s">
        <v>178</v>
      </c>
      <c r="AW286" s="14" t="s">
        <v>34</v>
      </c>
      <c r="AX286" s="14" t="s">
        <v>81</v>
      </c>
      <c r="AY286" s="224" t="s">
        <v>172</v>
      </c>
    </row>
    <row r="287" spans="1:65" s="2" customFormat="1" ht="16.5" customHeight="1">
      <c r="A287" s="35"/>
      <c r="B287" s="36"/>
      <c r="C287" s="189" t="s">
        <v>556</v>
      </c>
      <c r="D287" s="189" t="s">
        <v>174</v>
      </c>
      <c r="E287" s="190" t="s">
        <v>803</v>
      </c>
      <c r="F287" s="191" t="s">
        <v>804</v>
      </c>
      <c r="G287" s="192" t="s">
        <v>217</v>
      </c>
      <c r="H287" s="193">
        <v>1</v>
      </c>
      <c r="I287" s="194"/>
      <c r="J287" s="195">
        <f>ROUND(I287*H287,2)</f>
        <v>0</v>
      </c>
      <c r="K287" s="191" t="s">
        <v>177</v>
      </c>
      <c r="L287" s="40"/>
      <c r="M287" s="196" t="s">
        <v>21</v>
      </c>
      <c r="N287" s="197" t="s">
        <v>44</v>
      </c>
      <c r="O287" s="65"/>
      <c r="P287" s="198">
        <f>O287*H287</f>
        <v>0</v>
      </c>
      <c r="Q287" s="198">
        <v>0.46009</v>
      </c>
      <c r="R287" s="198">
        <f>Q287*H287</f>
        <v>0.46009</v>
      </c>
      <c r="S287" s="198">
        <v>0</v>
      </c>
      <c r="T287" s="19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0" t="s">
        <v>178</v>
      </c>
      <c r="AT287" s="200" t="s">
        <v>174</v>
      </c>
      <c r="AU287" s="200" t="s">
        <v>83</v>
      </c>
      <c r="AY287" s="18" t="s">
        <v>172</v>
      </c>
      <c r="BE287" s="201">
        <f>IF(N287="základní",J287,0)</f>
        <v>0</v>
      </c>
      <c r="BF287" s="201">
        <f>IF(N287="snížená",J287,0)</f>
        <v>0</v>
      </c>
      <c r="BG287" s="201">
        <f>IF(N287="zákl. přenesená",J287,0)</f>
        <v>0</v>
      </c>
      <c r="BH287" s="201">
        <f>IF(N287="sníž. přenesená",J287,0)</f>
        <v>0</v>
      </c>
      <c r="BI287" s="201">
        <f>IF(N287="nulová",J287,0)</f>
        <v>0</v>
      </c>
      <c r="BJ287" s="18" t="s">
        <v>81</v>
      </c>
      <c r="BK287" s="201">
        <f>ROUND(I287*H287,2)</f>
        <v>0</v>
      </c>
      <c r="BL287" s="18" t="s">
        <v>178</v>
      </c>
      <c r="BM287" s="200" t="s">
        <v>805</v>
      </c>
    </row>
    <row r="288" spans="1:65" s="13" customFormat="1">
      <c r="B288" s="202"/>
      <c r="C288" s="203"/>
      <c r="D288" s="204" t="s">
        <v>180</v>
      </c>
      <c r="E288" s="205" t="s">
        <v>21</v>
      </c>
      <c r="F288" s="206" t="s">
        <v>81</v>
      </c>
      <c r="G288" s="203"/>
      <c r="H288" s="207">
        <v>1</v>
      </c>
      <c r="I288" s="208"/>
      <c r="J288" s="203"/>
      <c r="K288" s="203"/>
      <c r="L288" s="209"/>
      <c r="M288" s="210"/>
      <c r="N288" s="211"/>
      <c r="O288" s="211"/>
      <c r="P288" s="211"/>
      <c r="Q288" s="211"/>
      <c r="R288" s="211"/>
      <c r="S288" s="211"/>
      <c r="T288" s="212"/>
      <c r="AT288" s="213" t="s">
        <v>180</v>
      </c>
      <c r="AU288" s="213" t="s">
        <v>83</v>
      </c>
      <c r="AV288" s="13" t="s">
        <v>83</v>
      </c>
      <c r="AW288" s="13" t="s">
        <v>34</v>
      </c>
      <c r="AX288" s="13" t="s">
        <v>73</v>
      </c>
      <c r="AY288" s="213" t="s">
        <v>172</v>
      </c>
    </row>
    <row r="289" spans="1:65" s="14" customFormat="1">
      <c r="B289" s="214"/>
      <c r="C289" s="215"/>
      <c r="D289" s="204" t="s">
        <v>180</v>
      </c>
      <c r="E289" s="216" t="s">
        <v>21</v>
      </c>
      <c r="F289" s="217" t="s">
        <v>182</v>
      </c>
      <c r="G289" s="215"/>
      <c r="H289" s="218">
        <v>1</v>
      </c>
      <c r="I289" s="219"/>
      <c r="J289" s="215"/>
      <c r="K289" s="215"/>
      <c r="L289" s="220"/>
      <c r="M289" s="221"/>
      <c r="N289" s="222"/>
      <c r="O289" s="222"/>
      <c r="P289" s="222"/>
      <c r="Q289" s="222"/>
      <c r="R289" s="222"/>
      <c r="S289" s="222"/>
      <c r="T289" s="223"/>
      <c r="AT289" s="224" t="s">
        <v>180</v>
      </c>
      <c r="AU289" s="224" t="s">
        <v>83</v>
      </c>
      <c r="AV289" s="14" t="s">
        <v>178</v>
      </c>
      <c r="AW289" s="14" t="s">
        <v>34</v>
      </c>
      <c r="AX289" s="14" t="s">
        <v>81</v>
      </c>
      <c r="AY289" s="224" t="s">
        <v>172</v>
      </c>
    </row>
    <row r="290" spans="1:65" s="2" customFormat="1" ht="16.5" customHeight="1">
      <c r="A290" s="35"/>
      <c r="B290" s="36"/>
      <c r="C290" s="189" t="s">
        <v>561</v>
      </c>
      <c r="D290" s="189" t="s">
        <v>174</v>
      </c>
      <c r="E290" s="190" t="s">
        <v>849</v>
      </c>
      <c r="F290" s="191" t="s">
        <v>850</v>
      </c>
      <c r="G290" s="192" t="s">
        <v>217</v>
      </c>
      <c r="H290" s="193">
        <v>9</v>
      </c>
      <c r="I290" s="194"/>
      <c r="J290" s="195">
        <f>ROUND(I290*H290,2)</f>
        <v>0</v>
      </c>
      <c r="K290" s="191" t="s">
        <v>177</v>
      </c>
      <c r="L290" s="40"/>
      <c r="M290" s="196" t="s">
        <v>21</v>
      </c>
      <c r="N290" s="197" t="s">
        <v>44</v>
      </c>
      <c r="O290" s="65"/>
      <c r="P290" s="198">
        <f>O290*H290</f>
        <v>0</v>
      </c>
      <c r="Q290" s="198">
        <v>0.12303</v>
      </c>
      <c r="R290" s="198">
        <f>Q290*H290</f>
        <v>1.10727</v>
      </c>
      <c r="S290" s="198">
        <v>0</v>
      </c>
      <c r="T290" s="199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0" t="s">
        <v>178</v>
      </c>
      <c r="AT290" s="200" t="s">
        <v>174</v>
      </c>
      <c r="AU290" s="200" t="s">
        <v>83</v>
      </c>
      <c r="AY290" s="18" t="s">
        <v>172</v>
      </c>
      <c r="BE290" s="201">
        <f>IF(N290="základní",J290,0)</f>
        <v>0</v>
      </c>
      <c r="BF290" s="201">
        <f>IF(N290="snížená",J290,0)</f>
        <v>0</v>
      </c>
      <c r="BG290" s="201">
        <f>IF(N290="zákl. přenesená",J290,0)</f>
        <v>0</v>
      </c>
      <c r="BH290" s="201">
        <f>IF(N290="sníž. přenesená",J290,0)</f>
        <v>0</v>
      </c>
      <c r="BI290" s="201">
        <f>IF(N290="nulová",J290,0)</f>
        <v>0</v>
      </c>
      <c r="BJ290" s="18" t="s">
        <v>81</v>
      </c>
      <c r="BK290" s="201">
        <f>ROUND(I290*H290,2)</f>
        <v>0</v>
      </c>
      <c r="BL290" s="18" t="s">
        <v>178</v>
      </c>
      <c r="BM290" s="200" t="s">
        <v>851</v>
      </c>
    </row>
    <row r="291" spans="1:65" s="15" customFormat="1">
      <c r="B291" s="225"/>
      <c r="C291" s="226"/>
      <c r="D291" s="204" t="s">
        <v>180</v>
      </c>
      <c r="E291" s="227" t="s">
        <v>21</v>
      </c>
      <c r="F291" s="228" t="s">
        <v>1194</v>
      </c>
      <c r="G291" s="226"/>
      <c r="H291" s="227" t="s">
        <v>21</v>
      </c>
      <c r="I291" s="229"/>
      <c r="J291" s="226"/>
      <c r="K291" s="226"/>
      <c r="L291" s="230"/>
      <c r="M291" s="231"/>
      <c r="N291" s="232"/>
      <c r="O291" s="232"/>
      <c r="P291" s="232"/>
      <c r="Q291" s="232"/>
      <c r="R291" s="232"/>
      <c r="S291" s="232"/>
      <c r="T291" s="233"/>
      <c r="AT291" s="234" t="s">
        <v>180</v>
      </c>
      <c r="AU291" s="234" t="s">
        <v>83</v>
      </c>
      <c r="AV291" s="15" t="s">
        <v>81</v>
      </c>
      <c r="AW291" s="15" t="s">
        <v>34</v>
      </c>
      <c r="AX291" s="15" t="s">
        <v>73</v>
      </c>
      <c r="AY291" s="234" t="s">
        <v>172</v>
      </c>
    </row>
    <row r="292" spans="1:65" s="13" customFormat="1">
      <c r="B292" s="202"/>
      <c r="C292" s="203"/>
      <c r="D292" s="204" t="s">
        <v>180</v>
      </c>
      <c r="E292" s="205" t="s">
        <v>21</v>
      </c>
      <c r="F292" s="206" t="s">
        <v>1204</v>
      </c>
      <c r="G292" s="203"/>
      <c r="H292" s="207">
        <v>9</v>
      </c>
      <c r="I292" s="208"/>
      <c r="J292" s="203"/>
      <c r="K292" s="203"/>
      <c r="L292" s="209"/>
      <c r="M292" s="210"/>
      <c r="N292" s="211"/>
      <c r="O292" s="211"/>
      <c r="P292" s="211"/>
      <c r="Q292" s="211"/>
      <c r="R292" s="211"/>
      <c r="S292" s="211"/>
      <c r="T292" s="212"/>
      <c r="AT292" s="213" t="s">
        <v>180</v>
      </c>
      <c r="AU292" s="213" t="s">
        <v>83</v>
      </c>
      <c r="AV292" s="13" t="s">
        <v>83</v>
      </c>
      <c r="AW292" s="13" t="s">
        <v>34</v>
      </c>
      <c r="AX292" s="13" t="s">
        <v>73</v>
      </c>
      <c r="AY292" s="213" t="s">
        <v>172</v>
      </c>
    </row>
    <row r="293" spans="1:65" s="14" customFormat="1">
      <c r="B293" s="214"/>
      <c r="C293" s="215"/>
      <c r="D293" s="204" t="s">
        <v>180</v>
      </c>
      <c r="E293" s="216" t="s">
        <v>21</v>
      </c>
      <c r="F293" s="217" t="s">
        <v>182</v>
      </c>
      <c r="G293" s="215"/>
      <c r="H293" s="218">
        <v>9</v>
      </c>
      <c r="I293" s="219"/>
      <c r="J293" s="215"/>
      <c r="K293" s="215"/>
      <c r="L293" s="220"/>
      <c r="M293" s="221"/>
      <c r="N293" s="222"/>
      <c r="O293" s="222"/>
      <c r="P293" s="222"/>
      <c r="Q293" s="222"/>
      <c r="R293" s="222"/>
      <c r="S293" s="222"/>
      <c r="T293" s="223"/>
      <c r="AT293" s="224" t="s">
        <v>180</v>
      </c>
      <c r="AU293" s="224" t="s">
        <v>83</v>
      </c>
      <c r="AV293" s="14" t="s">
        <v>178</v>
      </c>
      <c r="AW293" s="14" t="s">
        <v>34</v>
      </c>
      <c r="AX293" s="14" t="s">
        <v>81</v>
      </c>
      <c r="AY293" s="224" t="s">
        <v>172</v>
      </c>
    </row>
    <row r="294" spans="1:65" s="2" customFormat="1" ht="16.5" customHeight="1">
      <c r="A294" s="35"/>
      <c r="B294" s="36"/>
      <c r="C294" s="235" t="s">
        <v>565</v>
      </c>
      <c r="D294" s="235" t="s">
        <v>416</v>
      </c>
      <c r="E294" s="236" t="s">
        <v>853</v>
      </c>
      <c r="F294" s="237" t="s">
        <v>854</v>
      </c>
      <c r="G294" s="238" t="s">
        <v>217</v>
      </c>
      <c r="H294" s="239">
        <v>9</v>
      </c>
      <c r="I294" s="240"/>
      <c r="J294" s="241">
        <f>ROUND(I294*H294,2)</f>
        <v>0</v>
      </c>
      <c r="K294" s="237" t="s">
        <v>21</v>
      </c>
      <c r="L294" s="242"/>
      <c r="M294" s="243" t="s">
        <v>21</v>
      </c>
      <c r="N294" s="244" t="s">
        <v>44</v>
      </c>
      <c r="O294" s="65"/>
      <c r="P294" s="198">
        <f>O294*H294</f>
        <v>0</v>
      </c>
      <c r="Q294" s="198">
        <v>1.2E-2</v>
      </c>
      <c r="R294" s="198">
        <f>Q294*H294</f>
        <v>0.108</v>
      </c>
      <c r="S294" s="198">
        <v>0</v>
      </c>
      <c r="T294" s="19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0" t="s">
        <v>214</v>
      </c>
      <c r="AT294" s="200" t="s">
        <v>416</v>
      </c>
      <c r="AU294" s="200" t="s">
        <v>83</v>
      </c>
      <c r="AY294" s="18" t="s">
        <v>172</v>
      </c>
      <c r="BE294" s="201">
        <f>IF(N294="základní",J294,0)</f>
        <v>0</v>
      </c>
      <c r="BF294" s="201">
        <f>IF(N294="snížená",J294,0)</f>
        <v>0</v>
      </c>
      <c r="BG294" s="201">
        <f>IF(N294="zákl. přenesená",J294,0)</f>
        <v>0</v>
      </c>
      <c r="BH294" s="201">
        <f>IF(N294="sníž. přenesená",J294,0)</f>
        <v>0</v>
      </c>
      <c r="BI294" s="201">
        <f>IF(N294="nulová",J294,0)</f>
        <v>0</v>
      </c>
      <c r="BJ294" s="18" t="s">
        <v>81</v>
      </c>
      <c r="BK294" s="201">
        <f>ROUND(I294*H294,2)</f>
        <v>0</v>
      </c>
      <c r="BL294" s="18" t="s">
        <v>178</v>
      </c>
      <c r="BM294" s="200" t="s">
        <v>855</v>
      </c>
    </row>
    <row r="295" spans="1:65" s="2" customFormat="1" ht="16.5" customHeight="1">
      <c r="A295" s="35"/>
      <c r="B295" s="36"/>
      <c r="C295" s="235" t="s">
        <v>569</v>
      </c>
      <c r="D295" s="235" t="s">
        <v>416</v>
      </c>
      <c r="E295" s="236" t="s">
        <v>857</v>
      </c>
      <c r="F295" s="237" t="s">
        <v>858</v>
      </c>
      <c r="G295" s="238" t="s">
        <v>217</v>
      </c>
      <c r="H295" s="239">
        <v>9</v>
      </c>
      <c r="I295" s="240"/>
      <c r="J295" s="241">
        <f>ROUND(I295*H295,2)</f>
        <v>0</v>
      </c>
      <c r="K295" s="237" t="s">
        <v>21</v>
      </c>
      <c r="L295" s="242"/>
      <c r="M295" s="243" t="s">
        <v>21</v>
      </c>
      <c r="N295" s="244" t="s">
        <v>44</v>
      </c>
      <c r="O295" s="65"/>
      <c r="P295" s="198">
        <f>O295*H295</f>
        <v>0</v>
      </c>
      <c r="Q295" s="198">
        <v>1E-3</v>
      </c>
      <c r="R295" s="198">
        <f>Q295*H295</f>
        <v>9.0000000000000011E-3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214</v>
      </c>
      <c r="AT295" s="200" t="s">
        <v>416</v>
      </c>
      <c r="AU295" s="200" t="s">
        <v>83</v>
      </c>
      <c r="AY295" s="18" t="s">
        <v>172</v>
      </c>
      <c r="BE295" s="201">
        <f>IF(N295="základní",J295,0)</f>
        <v>0</v>
      </c>
      <c r="BF295" s="201">
        <f>IF(N295="snížená",J295,0)</f>
        <v>0</v>
      </c>
      <c r="BG295" s="201">
        <f>IF(N295="zákl. přenesená",J295,0)</f>
        <v>0</v>
      </c>
      <c r="BH295" s="201">
        <f>IF(N295="sníž. přenesená",J295,0)</f>
        <v>0</v>
      </c>
      <c r="BI295" s="201">
        <f>IF(N295="nulová",J295,0)</f>
        <v>0</v>
      </c>
      <c r="BJ295" s="18" t="s">
        <v>81</v>
      </c>
      <c r="BK295" s="201">
        <f>ROUND(I295*H295,2)</f>
        <v>0</v>
      </c>
      <c r="BL295" s="18" t="s">
        <v>178</v>
      </c>
      <c r="BM295" s="200" t="s">
        <v>859</v>
      </c>
    </row>
    <row r="296" spans="1:65" s="2" customFormat="1" ht="16.5" customHeight="1">
      <c r="A296" s="35"/>
      <c r="B296" s="36"/>
      <c r="C296" s="189" t="s">
        <v>573</v>
      </c>
      <c r="D296" s="189" t="s">
        <v>174</v>
      </c>
      <c r="E296" s="190" t="s">
        <v>861</v>
      </c>
      <c r="F296" s="191" t="s">
        <v>862</v>
      </c>
      <c r="G296" s="192" t="s">
        <v>217</v>
      </c>
      <c r="H296" s="193">
        <v>2</v>
      </c>
      <c r="I296" s="194"/>
      <c r="J296" s="195">
        <f>ROUND(I296*H296,2)</f>
        <v>0</v>
      </c>
      <c r="K296" s="191" t="s">
        <v>177</v>
      </c>
      <c r="L296" s="40"/>
      <c r="M296" s="196" t="s">
        <v>21</v>
      </c>
      <c r="N296" s="197" t="s">
        <v>44</v>
      </c>
      <c r="O296" s="65"/>
      <c r="P296" s="198">
        <f>O296*H296</f>
        <v>0</v>
      </c>
      <c r="Q296" s="198">
        <v>0.32906000000000002</v>
      </c>
      <c r="R296" s="198">
        <f>Q296*H296</f>
        <v>0.65812000000000004</v>
      </c>
      <c r="S296" s="198">
        <v>0</v>
      </c>
      <c r="T296" s="199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0" t="s">
        <v>178</v>
      </c>
      <c r="AT296" s="200" t="s">
        <v>174</v>
      </c>
      <c r="AU296" s="200" t="s">
        <v>83</v>
      </c>
      <c r="AY296" s="18" t="s">
        <v>172</v>
      </c>
      <c r="BE296" s="201">
        <f>IF(N296="základní",J296,0)</f>
        <v>0</v>
      </c>
      <c r="BF296" s="201">
        <f>IF(N296="snížená",J296,0)</f>
        <v>0</v>
      </c>
      <c r="BG296" s="201">
        <f>IF(N296="zákl. přenesená",J296,0)</f>
        <v>0</v>
      </c>
      <c r="BH296" s="201">
        <f>IF(N296="sníž. přenesená",J296,0)</f>
        <v>0</v>
      </c>
      <c r="BI296" s="201">
        <f>IF(N296="nulová",J296,0)</f>
        <v>0</v>
      </c>
      <c r="BJ296" s="18" t="s">
        <v>81</v>
      </c>
      <c r="BK296" s="201">
        <f>ROUND(I296*H296,2)</f>
        <v>0</v>
      </c>
      <c r="BL296" s="18" t="s">
        <v>178</v>
      </c>
      <c r="BM296" s="200" t="s">
        <v>863</v>
      </c>
    </row>
    <row r="297" spans="1:65" s="15" customFormat="1">
      <c r="B297" s="225"/>
      <c r="C297" s="226"/>
      <c r="D297" s="204" t="s">
        <v>180</v>
      </c>
      <c r="E297" s="227" t="s">
        <v>21</v>
      </c>
      <c r="F297" s="228" t="s">
        <v>1194</v>
      </c>
      <c r="G297" s="226"/>
      <c r="H297" s="227" t="s">
        <v>21</v>
      </c>
      <c r="I297" s="229"/>
      <c r="J297" s="226"/>
      <c r="K297" s="226"/>
      <c r="L297" s="230"/>
      <c r="M297" s="231"/>
      <c r="N297" s="232"/>
      <c r="O297" s="232"/>
      <c r="P297" s="232"/>
      <c r="Q297" s="232"/>
      <c r="R297" s="232"/>
      <c r="S297" s="232"/>
      <c r="T297" s="233"/>
      <c r="AT297" s="234" t="s">
        <v>180</v>
      </c>
      <c r="AU297" s="234" t="s">
        <v>83</v>
      </c>
      <c r="AV297" s="15" t="s">
        <v>81</v>
      </c>
      <c r="AW297" s="15" t="s">
        <v>34</v>
      </c>
      <c r="AX297" s="15" t="s">
        <v>73</v>
      </c>
      <c r="AY297" s="234" t="s">
        <v>172</v>
      </c>
    </row>
    <row r="298" spans="1:65" s="13" customFormat="1">
      <c r="B298" s="202"/>
      <c r="C298" s="203"/>
      <c r="D298" s="204" t="s">
        <v>180</v>
      </c>
      <c r="E298" s="205" t="s">
        <v>21</v>
      </c>
      <c r="F298" s="206" t="s">
        <v>83</v>
      </c>
      <c r="G298" s="203"/>
      <c r="H298" s="207">
        <v>2</v>
      </c>
      <c r="I298" s="208"/>
      <c r="J298" s="203"/>
      <c r="K298" s="203"/>
      <c r="L298" s="209"/>
      <c r="M298" s="210"/>
      <c r="N298" s="211"/>
      <c r="O298" s="211"/>
      <c r="P298" s="211"/>
      <c r="Q298" s="211"/>
      <c r="R298" s="211"/>
      <c r="S298" s="211"/>
      <c r="T298" s="212"/>
      <c r="AT298" s="213" t="s">
        <v>180</v>
      </c>
      <c r="AU298" s="213" t="s">
        <v>83</v>
      </c>
      <c r="AV298" s="13" t="s">
        <v>83</v>
      </c>
      <c r="AW298" s="13" t="s">
        <v>34</v>
      </c>
      <c r="AX298" s="13" t="s">
        <v>73</v>
      </c>
      <c r="AY298" s="213" t="s">
        <v>172</v>
      </c>
    </row>
    <row r="299" spans="1:65" s="14" customFormat="1">
      <c r="B299" s="214"/>
      <c r="C299" s="215"/>
      <c r="D299" s="204" t="s">
        <v>180</v>
      </c>
      <c r="E299" s="216" t="s">
        <v>21</v>
      </c>
      <c r="F299" s="217" t="s">
        <v>182</v>
      </c>
      <c r="G299" s="215"/>
      <c r="H299" s="218">
        <v>2</v>
      </c>
      <c r="I299" s="219"/>
      <c r="J299" s="215"/>
      <c r="K299" s="215"/>
      <c r="L299" s="220"/>
      <c r="M299" s="221"/>
      <c r="N299" s="222"/>
      <c r="O299" s="222"/>
      <c r="P299" s="222"/>
      <c r="Q299" s="222"/>
      <c r="R299" s="222"/>
      <c r="S299" s="222"/>
      <c r="T299" s="223"/>
      <c r="AT299" s="224" t="s">
        <v>180</v>
      </c>
      <c r="AU299" s="224" t="s">
        <v>83</v>
      </c>
      <c r="AV299" s="14" t="s">
        <v>178</v>
      </c>
      <c r="AW299" s="14" t="s">
        <v>34</v>
      </c>
      <c r="AX299" s="14" t="s">
        <v>81</v>
      </c>
      <c r="AY299" s="224" t="s">
        <v>172</v>
      </c>
    </row>
    <row r="300" spans="1:65" s="2" customFormat="1" ht="16.5" customHeight="1">
      <c r="A300" s="35"/>
      <c r="B300" s="36"/>
      <c r="C300" s="235" t="s">
        <v>577</v>
      </c>
      <c r="D300" s="235" t="s">
        <v>416</v>
      </c>
      <c r="E300" s="236" t="s">
        <v>865</v>
      </c>
      <c r="F300" s="237" t="s">
        <v>866</v>
      </c>
      <c r="G300" s="238" t="s">
        <v>217</v>
      </c>
      <c r="H300" s="239">
        <v>2</v>
      </c>
      <c r="I300" s="240"/>
      <c r="J300" s="241">
        <f>ROUND(I300*H300,2)</f>
        <v>0</v>
      </c>
      <c r="K300" s="237" t="s">
        <v>21</v>
      </c>
      <c r="L300" s="242"/>
      <c r="M300" s="243" t="s">
        <v>21</v>
      </c>
      <c r="N300" s="244" t="s">
        <v>44</v>
      </c>
      <c r="O300" s="65"/>
      <c r="P300" s="198">
        <f>O300*H300</f>
        <v>0</v>
      </c>
      <c r="Q300" s="198">
        <v>2.4E-2</v>
      </c>
      <c r="R300" s="198">
        <f>Q300*H300</f>
        <v>4.8000000000000001E-2</v>
      </c>
      <c r="S300" s="198">
        <v>0</v>
      </c>
      <c r="T300" s="19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0" t="s">
        <v>214</v>
      </c>
      <c r="AT300" s="200" t="s">
        <v>416</v>
      </c>
      <c r="AU300" s="200" t="s">
        <v>83</v>
      </c>
      <c r="AY300" s="18" t="s">
        <v>172</v>
      </c>
      <c r="BE300" s="201">
        <f>IF(N300="základní",J300,0)</f>
        <v>0</v>
      </c>
      <c r="BF300" s="201">
        <f>IF(N300="snížená",J300,0)</f>
        <v>0</v>
      </c>
      <c r="BG300" s="201">
        <f>IF(N300="zákl. přenesená",J300,0)</f>
        <v>0</v>
      </c>
      <c r="BH300" s="201">
        <f>IF(N300="sníž. přenesená",J300,0)</f>
        <v>0</v>
      </c>
      <c r="BI300" s="201">
        <f>IF(N300="nulová",J300,0)</f>
        <v>0</v>
      </c>
      <c r="BJ300" s="18" t="s">
        <v>81</v>
      </c>
      <c r="BK300" s="201">
        <f>ROUND(I300*H300,2)</f>
        <v>0</v>
      </c>
      <c r="BL300" s="18" t="s">
        <v>178</v>
      </c>
      <c r="BM300" s="200" t="s">
        <v>867</v>
      </c>
    </row>
    <row r="301" spans="1:65" s="2" customFormat="1" ht="16.5" customHeight="1">
      <c r="A301" s="35"/>
      <c r="B301" s="36"/>
      <c r="C301" s="235" t="s">
        <v>582</v>
      </c>
      <c r="D301" s="235" t="s">
        <v>416</v>
      </c>
      <c r="E301" s="236" t="s">
        <v>869</v>
      </c>
      <c r="F301" s="237" t="s">
        <v>870</v>
      </c>
      <c r="G301" s="238" t="s">
        <v>217</v>
      </c>
      <c r="H301" s="239">
        <v>2</v>
      </c>
      <c r="I301" s="240"/>
      <c r="J301" s="241">
        <f>ROUND(I301*H301,2)</f>
        <v>0</v>
      </c>
      <c r="K301" s="237" t="s">
        <v>21</v>
      </c>
      <c r="L301" s="242"/>
      <c r="M301" s="243" t="s">
        <v>21</v>
      </c>
      <c r="N301" s="244" t="s">
        <v>44</v>
      </c>
      <c r="O301" s="65"/>
      <c r="P301" s="198">
        <f>O301*H301</f>
        <v>0</v>
      </c>
      <c r="Q301" s="198">
        <v>2E-3</v>
      </c>
      <c r="R301" s="198">
        <f>Q301*H301</f>
        <v>4.0000000000000001E-3</v>
      </c>
      <c r="S301" s="198">
        <v>0</v>
      </c>
      <c r="T301" s="199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0" t="s">
        <v>214</v>
      </c>
      <c r="AT301" s="200" t="s">
        <v>416</v>
      </c>
      <c r="AU301" s="200" t="s">
        <v>83</v>
      </c>
      <c r="AY301" s="18" t="s">
        <v>172</v>
      </c>
      <c r="BE301" s="201">
        <f>IF(N301="základní",J301,0)</f>
        <v>0</v>
      </c>
      <c r="BF301" s="201">
        <f>IF(N301="snížená",J301,0)</f>
        <v>0</v>
      </c>
      <c r="BG301" s="201">
        <f>IF(N301="zákl. přenesená",J301,0)</f>
        <v>0</v>
      </c>
      <c r="BH301" s="201">
        <f>IF(N301="sníž. přenesená",J301,0)</f>
        <v>0</v>
      </c>
      <c r="BI301" s="201">
        <f>IF(N301="nulová",J301,0)</f>
        <v>0</v>
      </c>
      <c r="BJ301" s="18" t="s">
        <v>81</v>
      </c>
      <c r="BK301" s="201">
        <f>ROUND(I301*H301,2)</f>
        <v>0</v>
      </c>
      <c r="BL301" s="18" t="s">
        <v>178</v>
      </c>
      <c r="BM301" s="200" t="s">
        <v>871</v>
      </c>
    </row>
    <row r="302" spans="1:65" s="2" customFormat="1" ht="16.5" customHeight="1">
      <c r="A302" s="35"/>
      <c r="B302" s="36"/>
      <c r="C302" s="189" t="s">
        <v>586</v>
      </c>
      <c r="D302" s="189" t="s">
        <v>174</v>
      </c>
      <c r="E302" s="190" t="s">
        <v>873</v>
      </c>
      <c r="F302" s="191" t="s">
        <v>874</v>
      </c>
      <c r="G302" s="192" t="s">
        <v>217</v>
      </c>
      <c r="H302" s="193">
        <v>11</v>
      </c>
      <c r="I302" s="194"/>
      <c r="J302" s="195">
        <f>ROUND(I302*H302,2)</f>
        <v>0</v>
      </c>
      <c r="K302" s="191" t="s">
        <v>177</v>
      </c>
      <c r="L302" s="40"/>
      <c r="M302" s="196" t="s">
        <v>21</v>
      </c>
      <c r="N302" s="197" t="s">
        <v>44</v>
      </c>
      <c r="O302" s="65"/>
      <c r="P302" s="198">
        <f>O302*H302</f>
        <v>0</v>
      </c>
      <c r="Q302" s="198">
        <v>3.1E-4</v>
      </c>
      <c r="R302" s="198">
        <f>Q302*H302</f>
        <v>3.4099999999999998E-3</v>
      </c>
      <c r="S302" s="198">
        <v>0</v>
      </c>
      <c r="T302" s="19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0" t="s">
        <v>178</v>
      </c>
      <c r="AT302" s="200" t="s">
        <v>174</v>
      </c>
      <c r="AU302" s="200" t="s">
        <v>83</v>
      </c>
      <c r="AY302" s="18" t="s">
        <v>172</v>
      </c>
      <c r="BE302" s="201">
        <f>IF(N302="základní",J302,0)</f>
        <v>0</v>
      </c>
      <c r="BF302" s="201">
        <f>IF(N302="snížená",J302,0)</f>
        <v>0</v>
      </c>
      <c r="BG302" s="201">
        <f>IF(N302="zákl. přenesená",J302,0)</f>
        <v>0</v>
      </c>
      <c r="BH302" s="201">
        <f>IF(N302="sníž. přenesená",J302,0)</f>
        <v>0</v>
      </c>
      <c r="BI302" s="201">
        <f>IF(N302="nulová",J302,0)</f>
        <v>0</v>
      </c>
      <c r="BJ302" s="18" t="s">
        <v>81</v>
      </c>
      <c r="BK302" s="201">
        <f>ROUND(I302*H302,2)</f>
        <v>0</v>
      </c>
      <c r="BL302" s="18" t="s">
        <v>178</v>
      </c>
      <c r="BM302" s="200" t="s">
        <v>875</v>
      </c>
    </row>
    <row r="303" spans="1:65" s="15" customFormat="1">
      <c r="B303" s="225"/>
      <c r="C303" s="226"/>
      <c r="D303" s="204" t="s">
        <v>180</v>
      </c>
      <c r="E303" s="227" t="s">
        <v>21</v>
      </c>
      <c r="F303" s="228" t="s">
        <v>1194</v>
      </c>
      <c r="G303" s="226"/>
      <c r="H303" s="227" t="s">
        <v>21</v>
      </c>
      <c r="I303" s="229"/>
      <c r="J303" s="226"/>
      <c r="K303" s="226"/>
      <c r="L303" s="230"/>
      <c r="M303" s="231"/>
      <c r="N303" s="232"/>
      <c r="O303" s="232"/>
      <c r="P303" s="232"/>
      <c r="Q303" s="232"/>
      <c r="R303" s="232"/>
      <c r="S303" s="232"/>
      <c r="T303" s="233"/>
      <c r="AT303" s="234" t="s">
        <v>180</v>
      </c>
      <c r="AU303" s="234" t="s">
        <v>83</v>
      </c>
      <c r="AV303" s="15" t="s">
        <v>81</v>
      </c>
      <c r="AW303" s="15" t="s">
        <v>34</v>
      </c>
      <c r="AX303" s="15" t="s">
        <v>73</v>
      </c>
      <c r="AY303" s="234" t="s">
        <v>172</v>
      </c>
    </row>
    <row r="304" spans="1:65" s="13" customFormat="1">
      <c r="B304" s="202"/>
      <c r="C304" s="203"/>
      <c r="D304" s="204" t="s">
        <v>180</v>
      </c>
      <c r="E304" s="205" t="s">
        <v>21</v>
      </c>
      <c r="F304" s="206" t="s">
        <v>227</v>
      </c>
      <c r="G304" s="203"/>
      <c r="H304" s="207">
        <v>11</v>
      </c>
      <c r="I304" s="208"/>
      <c r="J304" s="203"/>
      <c r="K304" s="203"/>
      <c r="L304" s="209"/>
      <c r="M304" s="210"/>
      <c r="N304" s="211"/>
      <c r="O304" s="211"/>
      <c r="P304" s="211"/>
      <c r="Q304" s="211"/>
      <c r="R304" s="211"/>
      <c r="S304" s="211"/>
      <c r="T304" s="212"/>
      <c r="AT304" s="213" t="s">
        <v>180</v>
      </c>
      <c r="AU304" s="213" t="s">
        <v>83</v>
      </c>
      <c r="AV304" s="13" t="s">
        <v>83</v>
      </c>
      <c r="AW304" s="13" t="s">
        <v>34</v>
      </c>
      <c r="AX304" s="13" t="s">
        <v>73</v>
      </c>
      <c r="AY304" s="213" t="s">
        <v>172</v>
      </c>
    </row>
    <row r="305" spans="1:65" s="14" customFormat="1">
      <c r="B305" s="214"/>
      <c r="C305" s="215"/>
      <c r="D305" s="204" t="s">
        <v>180</v>
      </c>
      <c r="E305" s="216" t="s">
        <v>21</v>
      </c>
      <c r="F305" s="217" t="s">
        <v>182</v>
      </c>
      <c r="G305" s="215"/>
      <c r="H305" s="218">
        <v>11</v>
      </c>
      <c r="I305" s="219"/>
      <c r="J305" s="215"/>
      <c r="K305" s="215"/>
      <c r="L305" s="220"/>
      <c r="M305" s="221"/>
      <c r="N305" s="222"/>
      <c r="O305" s="222"/>
      <c r="P305" s="222"/>
      <c r="Q305" s="222"/>
      <c r="R305" s="222"/>
      <c r="S305" s="222"/>
      <c r="T305" s="223"/>
      <c r="AT305" s="224" t="s">
        <v>180</v>
      </c>
      <c r="AU305" s="224" t="s">
        <v>83</v>
      </c>
      <c r="AV305" s="14" t="s">
        <v>178</v>
      </c>
      <c r="AW305" s="14" t="s">
        <v>34</v>
      </c>
      <c r="AX305" s="14" t="s">
        <v>81</v>
      </c>
      <c r="AY305" s="224" t="s">
        <v>172</v>
      </c>
    </row>
    <row r="306" spans="1:65" s="2" customFormat="1" ht="16.5" customHeight="1">
      <c r="A306" s="35"/>
      <c r="B306" s="36"/>
      <c r="C306" s="189" t="s">
        <v>590</v>
      </c>
      <c r="D306" s="189" t="s">
        <v>174</v>
      </c>
      <c r="E306" s="190" t="s">
        <v>886</v>
      </c>
      <c r="F306" s="191" t="s">
        <v>882</v>
      </c>
      <c r="G306" s="192" t="s">
        <v>199</v>
      </c>
      <c r="H306" s="193">
        <v>89.69</v>
      </c>
      <c r="I306" s="194"/>
      <c r="J306" s="195">
        <f>ROUND(I306*H306,2)</f>
        <v>0</v>
      </c>
      <c r="K306" s="191" t="s">
        <v>177</v>
      </c>
      <c r="L306" s="40"/>
      <c r="M306" s="196" t="s">
        <v>21</v>
      </c>
      <c r="N306" s="197" t="s">
        <v>44</v>
      </c>
      <c r="O306" s="65"/>
      <c r="P306" s="198">
        <f>O306*H306</f>
        <v>0</v>
      </c>
      <c r="Q306" s="198">
        <v>1.9000000000000001E-4</v>
      </c>
      <c r="R306" s="198">
        <f>Q306*H306</f>
        <v>1.70411E-2</v>
      </c>
      <c r="S306" s="198">
        <v>0</v>
      </c>
      <c r="T306" s="19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178</v>
      </c>
      <c r="AT306" s="200" t="s">
        <v>174</v>
      </c>
      <c r="AU306" s="200" t="s">
        <v>83</v>
      </c>
      <c r="AY306" s="18" t="s">
        <v>172</v>
      </c>
      <c r="BE306" s="201">
        <f>IF(N306="základní",J306,0)</f>
        <v>0</v>
      </c>
      <c r="BF306" s="201">
        <f>IF(N306="snížená",J306,0)</f>
        <v>0</v>
      </c>
      <c r="BG306" s="201">
        <f>IF(N306="zákl. přenesená",J306,0)</f>
        <v>0</v>
      </c>
      <c r="BH306" s="201">
        <f>IF(N306="sníž. přenesená",J306,0)</f>
        <v>0</v>
      </c>
      <c r="BI306" s="201">
        <f>IF(N306="nulová",J306,0)</f>
        <v>0</v>
      </c>
      <c r="BJ306" s="18" t="s">
        <v>81</v>
      </c>
      <c r="BK306" s="201">
        <f>ROUND(I306*H306,2)</f>
        <v>0</v>
      </c>
      <c r="BL306" s="18" t="s">
        <v>178</v>
      </c>
      <c r="BM306" s="200" t="s">
        <v>887</v>
      </c>
    </row>
    <row r="307" spans="1:65" s="15" customFormat="1">
      <c r="B307" s="225"/>
      <c r="C307" s="226"/>
      <c r="D307" s="204" t="s">
        <v>180</v>
      </c>
      <c r="E307" s="227" t="s">
        <v>21</v>
      </c>
      <c r="F307" s="228" t="s">
        <v>1194</v>
      </c>
      <c r="G307" s="226"/>
      <c r="H307" s="227" t="s">
        <v>21</v>
      </c>
      <c r="I307" s="229"/>
      <c r="J307" s="226"/>
      <c r="K307" s="226"/>
      <c r="L307" s="230"/>
      <c r="M307" s="231"/>
      <c r="N307" s="232"/>
      <c r="O307" s="232"/>
      <c r="P307" s="232"/>
      <c r="Q307" s="232"/>
      <c r="R307" s="232"/>
      <c r="S307" s="232"/>
      <c r="T307" s="233"/>
      <c r="AT307" s="234" t="s">
        <v>180</v>
      </c>
      <c r="AU307" s="234" t="s">
        <v>83</v>
      </c>
      <c r="AV307" s="15" t="s">
        <v>81</v>
      </c>
      <c r="AW307" s="15" t="s">
        <v>34</v>
      </c>
      <c r="AX307" s="15" t="s">
        <v>73</v>
      </c>
      <c r="AY307" s="234" t="s">
        <v>172</v>
      </c>
    </row>
    <row r="308" spans="1:65" s="13" customFormat="1">
      <c r="B308" s="202"/>
      <c r="C308" s="203"/>
      <c r="D308" s="204" t="s">
        <v>180</v>
      </c>
      <c r="E308" s="205" t="s">
        <v>21</v>
      </c>
      <c r="F308" s="206" t="s">
        <v>1205</v>
      </c>
      <c r="G308" s="203"/>
      <c r="H308" s="207">
        <v>89.69</v>
      </c>
      <c r="I308" s="208"/>
      <c r="J308" s="203"/>
      <c r="K308" s="203"/>
      <c r="L308" s="209"/>
      <c r="M308" s="210"/>
      <c r="N308" s="211"/>
      <c r="O308" s="211"/>
      <c r="P308" s="211"/>
      <c r="Q308" s="211"/>
      <c r="R308" s="211"/>
      <c r="S308" s="211"/>
      <c r="T308" s="212"/>
      <c r="AT308" s="213" t="s">
        <v>180</v>
      </c>
      <c r="AU308" s="213" t="s">
        <v>83</v>
      </c>
      <c r="AV308" s="13" t="s">
        <v>83</v>
      </c>
      <c r="AW308" s="13" t="s">
        <v>34</v>
      </c>
      <c r="AX308" s="13" t="s">
        <v>73</v>
      </c>
      <c r="AY308" s="213" t="s">
        <v>172</v>
      </c>
    </row>
    <row r="309" spans="1:65" s="14" customFormat="1">
      <c r="B309" s="214"/>
      <c r="C309" s="215"/>
      <c r="D309" s="204" t="s">
        <v>180</v>
      </c>
      <c r="E309" s="216" t="s">
        <v>21</v>
      </c>
      <c r="F309" s="217" t="s">
        <v>182</v>
      </c>
      <c r="G309" s="215"/>
      <c r="H309" s="218">
        <v>89.69</v>
      </c>
      <c r="I309" s="219"/>
      <c r="J309" s="215"/>
      <c r="K309" s="215"/>
      <c r="L309" s="220"/>
      <c r="M309" s="221"/>
      <c r="N309" s="222"/>
      <c r="O309" s="222"/>
      <c r="P309" s="222"/>
      <c r="Q309" s="222"/>
      <c r="R309" s="222"/>
      <c r="S309" s="222"/>
      <c r="T309" s="223"/>
      <c r="AT309" s="224" t="s">
        <v>180</v>
      </c>
      <c r="AU309" s="224" t="s">
        <v>83</v>
      </c>
      <c r="AV309" s="14" t="s">
        <v>178</v>
      </c>
      <c r="AW309" s="14" t="s">
        <v>34</v>
      </c>
      <c r="AX309" s="14" t="s">
        <v>81</v>
      </c>
      <c r="AY309" s="224" t="s">
        <v>172</v>
      </c>
    </row>
    <row r="310" spans="1:65" s="2" customFormat="1" ht="16.5" customHeight="1">
      <c r="A310" s="35"/>
      <c r="B310" s="36"/>
      <c r="C310" s="189" t="s">
        <v>594</v>
      </c>
      <c r="D310" s="189" t="s">
        <v>174</v>
      </c>
      <c r="E310" s="190" t="s">
        <v>890</v>
      </c>
      <c r="F310" s="191" t="s">
        <v>891</v>
      </c>
      <c r="G310" s="192" t="s">
        <v>199</v>
      </c>
      <c r="H310" s="193">
        <v>80.69</v>
      </c>
      <c r="I310" s="194"/>
      <c r="J310" s="195">
        <f>ROUND(I310*H310,2)</f>
        <v>0</v>
      </c>
      <c r="K310" s="191" t="s">
        <v>177</v>
      </c>
      <c r="L310" s="40"/>
      <c r="M310" s="196" t="s">
        <v>21</v>
      </c>
      <c r="N310" s="197" t="s">
        <v>44</v>
      </c>
      <c r="O310" s="65"/>
      <c r="P310" s="198">
        <f>O310*H310</f>
        <v>0</v>
      </c>
      <c r="Q310" s="198">
        <v>6.0000000000000002E-5</v>
      </c>
      <c r="R310" s="198">
        <f>Q310*H310</f>
        <v>4.8414E-3</v>
      </c>
      <c r="S310" s="198">
        <v>0</v>
      </c>
      <c r="T310" s="199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0" t="s">
        <v>178</v>
      </c>
      <c r="AT310" s="200" t="s">
        <v>174</v>
      </c>
      <c r="AU310" s="200" t="s">
        <v>83</v>
      </c>
      <c r="AY310" s="18" t="s">
        <v>172</v>
      </c>
      <c r="BE310" s="201">
        <f>IF(N310="základní",J310,0)</f>
        <v>0</v>
      </c>
      <c r="BF310" s="201">
        <f>IF(N310="snížená",J310,0)</f>
        <v>0</v>
      </c>
      <c r="BG310" s="201">
        <f>IF(N310="zákl. přenesená",J310,0)</f>
        <v>0</v>
      </c>
      <c r="BH310" s="201">
        <f>IF(N310="sníž. přenesená",J310,0)</f>
        <v>0</v>
      </c>
      <c r="BI310" s="201">
        <f>IF(N310="nulová",J310,0)</f>
        <v>0</v>
      </c>
      <c r="BJ310" s="18" t="s">
        <v>81</v>
      </c>
      <c r="BK310" s="201">
        <f>ROUND(I310*H310,2)</f>
        <v>0</v>
      </c>
      <c r="BL310" s="18" t="s">
        <v>178</v>
      </c>
      <c r="BM310" s="200" t="s">
        <v>892</v>
      </c>
    </row>
    <row r="311" spans="1:65" s="15" customFormat="1">
      <c r="B311" s="225"/>
      <c r="C311" s="226"/>
      <c r="D311" s="204" t="s">
        <v>180</v>
      </c>
      <c r="E311" s="227" t="s">
        <v>21</v>
      </c>
      <c r="F311" s="228" t="s">
        <v>1194</v>
      </c>
      <c r="G311" s="226"/>
      <c r="H311" s="227" t="s">
        <v>21</v>
      </c>
      <c r="I311" s="229"/>
      <c r="J311" s="226"/>
      <c r="K311" s="226"/>
      <c r="L311" s="230"/>
      <c r="M311" s="231"/>
      <c r="N311" s="232"/>
      <c r="O311" s="232"/>
      <c r="P311" s="232"/>
      <c r="Q311" s="232"/>
      <c r="R311" s="232"/>
      <c r="S311" s="232"/>
      <c r="T311" s="233"/>
      <c r="AT311" s="234" t="s">
        <v>180</v>
      </c>
      <c r="AU311" s="234" t="s">
        <v>83</v>
      </c>
      <c r="AV311" s="15" t="s">
        <v>81</v>
      </c>
      <c r="AW311" s="15" t="s">
        <v>34</v>
      </c>
      <c r="AX311" s="15" t="s">
        <v>73</v>
      </c>
      <c r="AY311" s="234" t="s">
        <v>172</v>
      </c>
    </row>
    <row r="312" spans="1:65" s="13" customFormat="1">
      <c r="B312" s="202"/>
      <c r="C312" s="203"/>
      <c r="D312" s="204" t="s">
        <v>180</v>
      </c>
      <c r="E312" s="205" t="s">
        <v>21</v>
      </c>
      <c r="F312" s="206" t="s">
        <v>1206</v>
      </c>
      <c r="G312" s="203"/>
      <c r="H312" s="207">
        <v>80.69</v>
      </c>
      <c r="I312" s="208"/>
      <c r="J312" s="203"/>
      <c r="K312" s="203"/>
      <c r="L312" s="209"/>
      <c r="M312" s="210"/>
      <c r="N312" s="211"/>
      <c r="O312" s="211"/>
      <c r="P312" s="211"/>
      <c r="Q312" s="211"/>
      <c r="R312" s="211"/>
      <c r="S312" s="211"/>
      <c r="T312" s="212"/>
      <c r="AT312" s="213" t="s">
        <v>180</v>
      </c>
      <c r="AU312" s="213" t="s">
        <v>83</v>
      </c>
      <c r="AV312" s="13" t="s">
        <v>83</v>
      </c>
      <c r="AW312" s="13" t="s">
        <v>34</v>
      </c>
      <c r="AX312" s="13" t="s">
        <v>73</v>
      </c>
      <c r="AY312" s="213" t="s">
        <v>172</v>
      </c>
    </row>
    <row r="313" spans="1:65" s="14" customFormat="1">
      <c r="B313" s="214"/>
      <c r="C313" s="215"/>
      <c r="D313" s="204" t="s">
        <v>180</v>
      </c>
      <c r="E313" s="216" t="s">
        <v>21</v>
      </c>
      <c r="F313" s="217" t="s">
        <v>182</v>
      </c>
      <c r="G313" s="215"/>
      <c r="H313" s="218">
        <v>80.69</v>
      </c>
      <c r="I313" s="219"/>
      <c r="J313" s="215"/>
      <c r="K313" s="215"/>
      <c r="L313" s="220"/>
      <c r="M313" s="221"/>
      <c r="N313" s="222"/>
      <c r="O313" s="222"/>
      <c r="P313" s="222"/>
      <c r="Q313" s="222"/>
      <c r="R313" s="222"/>
      <c r="S313" s="222"/>
      <c r="T313" s="223"/>
      <c r="AT313" s="224" t="s">
        <v>180</v>
      </c>
      <c r="AU313" s="224" t="s">
        <v>83</v>
      </c>
      <c r="AV313" s="14" t="s">
        <v>178</v>
      </c>
      <c r="AW313" s="14" t="s">
        <v>34</v>
      </c>
      <c r="AX313" s="14" t="s">
        <v>81</v>
      </c>
      <c r="AY313" s="224" t="s">
        <v>172</v>
      </c>
    </row>
    <row r="314" spans="1:65" s="2" customFormat="1" ht="16.5" customHeight="1">
      <c r="A314" s="35"/>
      <c r="B314" s="36"/>
      <c r="C314" s="235" t="s">
        <v>598</v>
      </c>
      <c r="D314" s="235" t="s">
        <v>416</v>
      </c>
      <c r="E314" s="236" t="s">
        <v>895</v>
      </c>
      <c r="F314" s="237" t="s">
        <v>896</v>
      </c>
      <c r="G314" s="238" t="s">
        <v>217</v>
      </c>
      <c r="H314" s="239">
        <v>88</v>
      </c>
      <c r="I314" s="240"/>
      <c r="J314" s="241">
        <f>ROUND(I314*H314,2)</f>
        <v>0</v>
      </c>
      <c r="K314" s="237" t="s">
        <v>21</v>
      </c>
      <c r="L314" s="242"/>
      <c r="M314" s="243" t="s">
        <v>21</v>
      </c>
      <c r="N314" s="244" t="s">
        <v>44</v>
      </c>
      <c r="O314" s="65"/>
      <c r="P314" s="198">
        <f>O314*H314</f>
        <v>0</v>
      </c>
      <c r="Q314" s="198">
        <v>2.0000000000000001E-4</v>
      </c>
      <c r="R314" s="198">
        <f>Q314*H314</f>
        <v>1.7600000000000001E-2</v>
      </c>
      <c r="S314" s="198">
        <v>0</v>
      </c>
      <c r="T314" s="19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0" t="s">
        <v>214</v>
      </c>
      <c r="AT314" s="200" t="s">
        <v>416</v>
      </c>
      <c r="AU314" s="200" t="s">
        <v>83</v>
      </c>
      <c r="AY314" s="18" t="s">
        <v>172</v>
      </c>
      <c r="BE314" s="201">
        <f>IF(N314="základní",J314,0)</f>
        <v>0</v>
      </c>
      <c r="BF314" s="201">
        <f>IF(N314="snížená",J314,0)</f>
        <v>0</v>
      </c>
      <c r="BG314" s="201">
        <f>IF(N314="zákl. přenesená",J314,0)</f>
        <v>0</v>
      </c>
      <c r="BH314" s="201">
        <f>IF(N314="sníž. přenesená",J314,0)</f>
        <v>0</v>
      </c>
      <c r="BI314" s="201">
        <f>IF(N314="nulová",J314,0)</f>
        <v>0</v>
      </c>
      <c r="BJ314" s="18" t="s">
        <v>81</v>
      </c>
      <c r="BK314" s="201">
        <f>ROUND(I314*H314,2)</f>
        <v>0</v>
      </c>
      <c r="BL314" s="18" t="s">
        <v>178</v>
      </c>
      <c r="BM314" s="200" t="s">
        <v>897</v>
      </c>
    </row>
    <row r="315" spans="1:65" s="15" customFormat="1">
      <c r="B315" s="225"/>
      <c r="C315" s="226"/>
      <c r="D315" s="204" t="s">
        <v>180</v>
      </c>
      <c r="E315" s="227" t="s">
        <v>21</v>
      </c>
      <c r="F315" s="228" t="s">
        <v>1194</v>
      </c>
      <c r="G315" s="226"/>
      <c r="H315" s="227" t="s">
        <v>21</v>
      </c>
      <c r="I315" s="229"/>
      <c r="J315" s="226"/>
      <c r="K315" s="226"/>
      <c r="L315" s="230"/>
      <c r="M315" s="231"/>
      <c r="N315" s="232"/>
      <c r="O315" s="232"/>
      <c r="P315" s="232"/>
      <c r="Q315" s="232"/>
      <c r="R315" s="232"/>
      <c r="S315" s="232"/>
      <c r="T315" s="233"/>
      <c r="AT315" s="234" t="s">
        <v>180</v>
      </c>
      <c r="AU315" s="234" t="s">
        <v>83</v>
      </c>
      <c r="AV315" s="15" t="s">
        <v>81</v>
      </c>
      <c r="AW315" s="15" t="s">
        <v>34</v>
      </c>
      <c r="AX315" s="15" t="s">
        <v>73</v>
      </c>
      <c r="AY315" s="234" t="s">
        <v>172</v>
      </c>
    </row>
    <row r="316" spans="1:65" s="13" customFormat="1">
      <c r="B316" s="202"/>
      <c r="C316" s="203"/>
      <c r="D316" s="204" t="s">
        <v>180</v>
      </c>
      <c r="E316" s="205" t="s">
        <v>21</v>
      </c>
      <c r="F316" s="206" t="s">
        <v>652</v>
      </c>
      <c r="G316" s="203"/>
      <c r="H316" s="207">
        <v>88</v>
      </c>
      <c r="I316" s="208"/>
      <c r="J316" s="203"/>
      <c r="K316" s="203"/>
      <c r="L316" s="209"/>
      <c r="M316" s="210"/>
      <c r="N316" s="211"/>
      <c r="O316" s="211"/>
      <c r="P316" s="211"/>
      <c r="Q316" s="211"/>
      <c r="R316" s="211"/>
      <c r="S316" s="211"/>
      <c r="T316" s="212"/>
      <c r="AT316" s="213" t="s">
        <v>180</v>
      </c>
      <c r="AU316" s="213" t="s">
        <v>83</v>
      </c>
      <c r="AV316" s="13" t="s">
        <v>83</v>
      </c>
      <c r="AW316" s="13" t="s">
        <v>34</v>
      </c>
      <c r="AX316" s="13" t="s">
        <v>73</v>
      </c>
      <c r="AY316" s="213" t="s">
        <v>172</v>
      </c>
    </row>
    <row r="317" spans="1:65" s="14" customFormat="1">
      <c r="B317" s="214"/>
      <c r="C317" s="215"/>
      <c r="D317" s="204" t="s">
        <v>180</v>
      </c>
      <c r="E317" s="216" t="s">
        <v>21</v>
      </c>
      <c r="F317" s="217" t="s">
        <v>182</v>
      </c>
      <c r="G317" s="215"/>
      <c r="H317" s="218">
        <v>88</v>
      </c>
      <c r="I317" s="219"/>
      <c r="J317" s="215"/>
      <c r="K317" s="215"/>
      <c r="L317" s="220"/>
      <c r="M317" s="221"/>
      <c r="N317" s="222"/>
      <c r="O317" s="222"/>
      <c r="P317" s="222"/>
      <c r="Q317" s="222"/>
      <c r="R317" s="222"/>
      <c r="S317" s="222"/>
      <c r="T317" s="223"/>
      <c r="AT317" s="224" t="s">
        <v>180</v>
      </c>
      <c r="AU317" s="224" t="s">
        <v>83</v>
      </c>
      <c r="AV317" s="14" t="s">
        <v>178</v>
      </c>
      <c r="AW317" s="14" t="s">
        <v>34</v>
      </c>
      <c r="AX317" s="14" t="s">
        <v>81</v>
      </c>
      <c r="AY317" s="224" t="s">
        <v>172</v>
      </c>
    </row>
    <row r="318" spans="1:65" s="2" customFormat="1" ht="16.5" customHeight="1">
      <c r="A318" s="35"/>
      <c r="B318" s="36"/>
      <c r="C318" s="189" t="s">
        <v>603</v>
      </c>
      <c r="D318" s="189" t="s">
        <v>174</v>
      </c>
      <c r="E318" s="190" t="s">
        <v>904</v>
      </c>
      <c r="F318" s="191" t="s">
        <v>905</v>
      </c>
      <c r="G318" s="192" t="s">
        <v>518</v>
      </c>
      <c r="H318" s="193">
        <v>1</v>
      </c>
      <c r="I318" s="194"/>
      <c r="J318" s="195">
        <f>ROUND(I318*H318,2)</f>
        <v>0</v>
      </c>
      <c r="K318" s="191" t="s">
        <v>21</v>
      </c>
      <c r="L318" s="40"/>
      <c r="M318" s="196" t="s">
        <v>21</v>
      </c>
      <c r="N318" s="197" t="s">
        <v>44</v>
      </c>
      <c r="O318" s="65"/>
      <c r="P318" s="198">
        <f>O318*H318</f>
        <v>0</v>
      </c>
      <c r="Q318" s="198">
        <v>0</v>
      </c>
      <c r="R318" s="198">
        <f>Q318*H318</f>
        <v>0</v>
      </c>
      <c r="S318" s="198">
        <v>0</v>
      </c>
      <c r="T318" s="199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0" t="s">
        <v>178</v>
      </c>
      <c r="AT318" s="200" t="s">
        <v>174</v>
      </c>
      <c r="AU318" s="200" t="s">
        <v>83</v>
      </c>
      <c r="AY318" s="18" t="s">
        <v>172</v>
      </c>
      <c r="BE318" s="201">
        <f>IF(N318="základní",J318,0)</f>
        <v>0</v>
      </c>
      <c r="BF318" s="201">
        <f>IF(N318="snížená",J318,0)</f>
        <v>0</v>
      </c>
      <c r="BG318" s="201">
        <f>IF(N318="zákl. přenesená",J318,0)</f>
        <v>0</v>
      </c>
      <c r="BH318" s="201">
        <f>IF(N318="sníž. přenesená",J318,0)</f>
        <v>0</v>
      </c>
      <c r="BI318" s="201">
        <f>IF(N318="nulová",J318,0)</f>
        <v>0</v>
      </c>
      <c r="BJ318" s="18" t="s">
        <v>81</v>
      </c>
      <c r="BK318" s="201">
        <f>ROUND(I318*H318,2)</f>
        <v>0</v>
      </c>
      <c r="BL318" s="18" t="s">
        <v>178</v>
      </c>
      <c r="BM318" s="200" t="s">
        <v>906</v>
      </c>
    </row>
    <row r="319" spans="1:65" s="15" customFormat="1">
      <c r="B319" s="225"/>
      <c r="C319" s="226"/>
      <c r="D319" s="204" t="s">
        <v>180</v>
      </c>
      <c r="E319" s="227" t="s">
        <v>21</v>
      </c>
      <c r="F319" s="228" t="s">
        <v>907</v>
      </c>
      <c r="G319" s="226"/>
      <c r="H319" s="227" t="s">
        <v>21</v>
      </c>
      <c r="I319" s="229"/>
      <c r="J319" s="226"/>
      <c r="K319" s="226"/>
      <c r="L319" s="230"/>
      <c r="M319" s="231"/>
      <c r="N319" s="232"/>
      <c r="O319" s="232"/>
      <c r="P319" s="232"/>
      <c r="Q319" s="232"/>
      <c r="R319" s="232"/>
      <c r="S319" s="232"/>
      <c r="T319" s="233"/>
      <c r="AT319" s="234" t="s">
        <v>180</v>
      </c>
      <c r="AU319" s="234" t="s">
        <v>83</v>
      </c>
      <c r="AV319" s="15" t="s">
        <v>81</v>
      </c>
      <c r="AW319" s="15" t="s">
        <v>34</v>
      </c>
      <c r="AX319" s="15" t="s">
        <v>73</v>
      </c>
      <c r="AY319" s="234" t="s">
        <v>172</v>
      </c>
    </row>
    <row r="320" spans="1:65" s="13" customFormat="1">
      <c r="B320" s="202"/>
      <c r="C320" s="203"/>
      <c r="D320" s="204" t="s">
        <v>180</v>
      </c>
      <c r="E320" s="205" t="s">
        <v>21</v>
      </c>
      <c r="F320" s="206" t="s">
        <v>81</v>
      </c>
      <c r="G320" s="203"/>
      <c r="H320" s="207">
        <v>1</v>
      </c>
      <c r="I320" s="208"/>
      <c r="J320" s="203"/>
      <c r="K320" s="203"/>
      <c r="L320" s="209"/>
      <c r="M320" s="210"/>
      <c r="N320" s="211"/>
      <c r="O320" s="211"/>
      <c r="P320" s="211"/>
      <c r="Q320" s="211"/>
      <c r="R320" s="211"/>
      <c r="S320" s="211"/>
      <c r="T320" s="212"/>
      <c r="AT320" s="213" t="s">
        <v>180</v>
      </c>
      <c r="AU320" s="213" t="s">
        <v>83</v>
      </c>
      <c r="AV320" s="13" t="s">
        <v>83</v>
      </c>
      <c r="AW320" s="13" t="s">
        <v>34</v>
      </c>
      <c r="AX320" s="13" t="s">
        <v>73</v>
      </c>
      <c r="AY320" s="213" t="s">
        <v>172</v>
      </c>
    </row>
    <row r="321" spans="1:65" s="14" customFormat="1">
      <c r="B321" s="214"/>
      <c r="C321" s="215"/>
      <c r="D321" s="204" t="s">
        <v>180</v>
      </c>
      <c r="E321" s="216" t="s">
        <v>21</v>
      </c>
      <c r="F321" s="217" t="s">
        <v>182</v>
      </c>
      <c r="G321" s="215"/>
      <c r="H321" s="218">
        <v>1</v>
      </c>
      <c r="I321" s="219"/>
      <c r="J321" s="215"/>
      <c r="K321" s="215"/>
      <c r="L321" s="220"/>
      <c r="M321" s="221"/>
      <c r="N321" s="222"/>
      <c r="O321" s="222"/>
      <c r="P321" s="222"/>
      <c r="Q321" s="222"/>
      <c r="R321" s="222"/>
      <c r="S321" s="222"/>
      <c r="T321" s="223"/>
      <c r="AT321" s="224" t="s">
        <v>180</v>
      </c>
      <c r="AU321" s="224" t="s">
        <v>83</v>
      </c>
      <c r="AV321" s="14" t="s">
        <v>178</v>
      </c>
      <c r="AW321" s="14" t="s">
        <v>34</v>
      </c>
      <c r="AX321" s="14" t="s">
        <v>81</v>
      </c>
      <c r="AY321" s="224" t="s">
        <v>172</v>
      </c>
    </row>
    <row r="322" spans="1:65" s="12" customFormat="1" ht="22.9" customHeight="1">
      <c r="B322" s="173"/>
      <c r="C322" s="174"/>
      <c r="D322" s="175" t="s">
        <v>72</v>
      </c>
      <c r="E322" s="187" t="s">
        <v>922</v>
      </c>
      <c r="F322" s="187" t="s">
        <v>923</v>
      </c>
      <c r="G322" s="174"/>
      <c r="H322" s="174"/>
      <c r="I322" s="177"/>
      <c r="J322" s="188">
        <f>BK322</f>
        <v>0</v>
      </c>
      <c r="K322" s="174"/>
      <c r="L322" s="179"/>
      <c r="M322" s="180"/>
      <c r="N322" s="181"/>
      <c r="O322" s="181"/>
      <c r="P322" s="182">
        <f>P323</f>
        <v>0</v>
      </c>
      <c r="Q322" s="181"/>
      <c r="R322" s="182">
        <f>R323</f>
        <v>0</v>
      </c>
      <c r="S322" s="181"/>
      <c r="T322" s="183">
        <f>T323</f>
        <v>0</v>
      </c>
      <c r="AR322" s="184" t="s">
        <v>81</v>
      </c>
      <c r="AT322" s="185" t="s">
        <v>72</v>
      </c>
      <c r="AU322" s="185" t="s">
        <v>81</v>
      </c>
      <c r="AY322" s="184" t="s">
        <v>172</v>
      </c>
      <c r="BK322" s="186">
        <f>BK323</f>
        <v>0</v>
      </c>
    </row>
    <row r="323" spans="1:65" s="2" customFormat="1" ht="24" customHeight="1">
      <c r="A323" s="35"/>
      <c r="B323" s="36"/>
      <c r="C323" s="189" t="s">
        <v>608</v>
      </c>
      <c r="D323" s="189" t="s">
        <v>174</v>
      </c>
      <c r="E323" s="190" t="s">
        <v>925</v>
      </c>
      <c r="F323" s="191" t="s">
        <v>926</v>
      </c>
      <c r="G323" s="192" t="s">
        <v>419</v>
      </c>
      <c r="H323" s="193">
        <v>3.1429999999999998</v>
      </c>
      <c r="I323" s="194"/>
      <c r="J323" s="195">
        <f>ROUND(I323*H323,2)</f>
        <v>0</v>
      </c>
      <c r="K323" s="191" t="s">
        <v>177</v>
      </c>
      <c r="L323" s="40"/>
      <c r="M323" s="248" t="s">
        <v>21</v>
      </c>
      <c r="N323" s="249" t="s">
        <v>44</v>
      </c>
      <c r="O323" s="250"/>
      <c r="P323" s="251">
        <f>O323*H323</f>
        <v>0</v>
      </c>
      <c r="Q323" s="251">
        <v>0</v>
      </c>
      <c r="R323" s="251">
        <f>Q323*H323</f>
        <v>0</v>
      </c>
      <c r="S323" s="251">
        <v>0</v>
      </c>
      <c r="T323" s="252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0" t="s">
        <v>178</v>
      </c>
      <c r="AT323" s="200" t="s">
        <v>174</v>
      </c>
      <c r="AU323" s="200" t="s">
        <v>83</v>
      </c>
      <c r="AY323" s="18" t="s">
        <v>172</v>
      </c>
      <c r="BE323" s="201">
        <f>IF(N323="základní",J323,0)</f>
        <v>0</v>
      </c>
      <c r="BF323" s="201">
        <f>IF(N323="snížená",J323,0)</f>
        <v>0</v>
      </c>
      <c r="BG323" s="201">
        <f>IF(N323="zákl. přenesená",J323,0)</f>
        <v>0</v>
      </c>
      <c r="BH323" s="201">
        <f>IF(N323="sníž. přenesená",J323,0)</f>
        <v>0</v>
      </c>
      <c r="BI323" s="201">
        <f>IF(N323="nulová",J323,0)</f>
        <v>0</v>
      </c>
      <c r="BJ323" s="18" t="s">
        <v>81</v>
      </c>
      <c r="BK323" s="201">
        <f>ROUND(I323*H323,2)</f>
        <v>0</v>
      </c>
      <c r="BL323" s="18" t="s">
        <v>178</v>
      </c>
      <c r="BM323" s="200" t="s">
        <v>927</v>
      </c>
    </row>
    <row r="324" spans="1:65" s="2" customFormat="1" ht="6.95" customHeight="1">
      <c r="A324" s="35"/>
      <c r="B324" s="48"/>
      <c r="C324" s="49"/>
      <c r="D324" s="49"/>
      <c r="E324" s="49"/>
      <c r="F324" s="49"/>
      <c r="G324" s="49"/>
      <c r="H324" s="49"/>
      <c r="I324" s="138"/>
      <c r="J324" s="49"/>
      <c r="K324" s="49"/>
      <c r="L324" s="40"/>
      <c r="M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</row>
  </sheetData>
  <sheetProtection algorithmName="SHA-512" hashValue="vOQxFH4iolYJhohEeviGdCIXQ7WiB789MeNYEWotmvdOhfrmHS6gMn8YgBuZL4zZ8wCSCu3P0ZRcQKIl7cRDng==" saltValue="3JpNSDvywh6FoW0ZtE3T8/mO5WklQu+5Y6eYJR5nUgl9GQKiKN7JDToUSrnWmEym8yqFj/JV6z/7qNuN0uqMng==" spinCount="100000" sheet="1" objects="1" scenarios="1" formatColumns="0" formatRows="0" autoFilter="0"/>
  <autoFilter ref="C83:K323" xr:uid="{00000000-0009-0000-0000-000007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334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2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8" t="s">
        <v>104</v>
      </c>
      <c r="AZ2" s="103" t="s">
        <v>117</v>
      </c>
      <c r="BA2" s="103" t="s">
        <v>117</v>
      </c>
      <c r="BB2" s="103" t="s">
        <v>115</v>
      </c>
      <c r="BC2" s="103" t="s">
        <v>1207</v>
      </c>
      <c r="BD2" s="103" t="s">
        <v>83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1"/>
      <c r="AT3" s="18" t="s">
        <v>83</v>
      </c>
      <c r="AZ3" s="103" t="s">
        <v>120</v>
      </c>
      <c r="BA3" s="103" t="s">
        <v>120</v>
      </c>
      <c r="BB3" s="103" t="s">
        <v>115</v>
      </c>
      <c r="BC3" s="103" t="s">
        <v>1208</v>
      </c>
      <c r="BD3" s="103" t="s">
        <v>83</v>
      </c>
    </row>
    <row r="4" spans="1:56" s="1" customFormat="1" ht="24.95" customHeight="1">
      <c r="B4" s="21"/>
      <c r="D4" s="107" t="s">
        <v>119</v>
      </c>
      <c r="I4" s="102"/>
      <c r="L4" s="21"/>
      <c r="M4" s="108" t="s">
        <v>10</v>
      </c>
      <c r="AT4" s="18" t="s">
        <v>4</v>
      </c>
      <c r="AZ4" s="103" t="s">
        <v>124</v>
      </c>
      <c r="BA4" s="103" t="s">
        <v>124</v>
      </c>
      <c r="BB4" s="103" t="s">
        <v>125</v>
      </c>
      <c r="BC4" s="103" t="s">
        <v>1209</v>
      </c>
      <c r="BD4" s="103" t="s">
        <v>83</v>
      </c>
    </row>
    <row r="5" spans="1:56" s="1" customFormat="1" ht="6.95" customHeight="1">
      <c r="B5" s="21"/>
      <c r="I5" s="102"/>
      <c r="L5" s="21"/>
      <c r="AZ5" s="103" t="s">
        <v>131</v>
      </c>
      <c r="BA5" s="103" t="s">
        <v>131</v>
      </c>
      <c r="BB5" s="103" t="s">
        <v>115</v>
      </c>
      <c r="BC5" s="103" t="s">
        <v>1210</v>
      </c>
      <c r="BD5" s="103" t="s">
        <v>83</v>
      </c>
    </row>
    <row r="6" spans="1:56" s="1" customFormat="1" ht="12" customHeight="1">
      <c r="B6" s="21"/>
      <c r="D6" s="109" t="s">
        <v>16</v>
      </c>
      <c r="I6" s="102"/>
      <c r="L6" s="21"/>
      <c r="AZ6" s="103" t="s">
        <v>134</v>
      </c>
      <c r="BA6" s="103" t="s">
        <v>135</v>
      </c>
      <c r="BB6" s="103" t="s">
        <v>115</v>
      </c>
      <c r="BC6" s="103" t="s">
        <v>1211</v>
      </c>
      <c r="BD6" s="103" t="s">
        <v>83</v>
      </c>
    </row>
    <row r="7" spans="1:56" s="1" customFormat="1" ht="16.5" customHeight="1">
      <c r="B7" s="21"/>
      <c r="E7" s="377" t="str">
        <f>'Rekapitulace stavby'!K6</f>
        <v>Zásobování obce Oleško pitnou vodou</v>
      </c>
      <c r="F7" s="378"/>
      <c r="G7" s="378"/>
      <c r="H7" s="378"/>
      <c r="I7" s="102"/>
      <c r="L7" s="21"/>
      <c r="AZ7" s="103" t="s">
        <v>137</v>
      </c>
      <c r="BA7" s="103" t="s">
        <v>137</v>
      </c>
      <c r="BB7" s="103" t="s">
        <v>115</v>
      </c>
      <c r="BC7" s="103" t="s">
        <v>1212</v>
      </c>
      <c r="BD7" s="103" t="s">
        <v>83</v>
      </c>
    </row>
    <row r="8" spans="1:56" s="2" customFormat="1" ht="12" customHeight="1">
      <c r="A8" s="35"/>
      <c r="B8" s="40"/>
      <c r="C8" s="35"/>
      <c r="D8" s="109" t="s">
        <v>130</v>
      </c>
      <c r="E8" s="35"/>
      <c r="F8" s="35"/>
      <c r="G8" s="35"/>
      <c r="H8" s="35"/>
      <c r="I8" s="110"/>
      <c r="J8" s="35"/>
      <c r="K8" s="35"/>
      <c r="L8" s="11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3" t="s">
        <v>139</v>
      </c>
      <c r="BA8" s="103" t="s">
        <v>140</v>
      </c>
      <c r="BB8" s="103" t="s">
        <v>115</v>
      </c>
      <c r="BC8" s="103" t="s">
        <v>1213</v>
      </c>
      <c r="BD8" s="103" t="s">
        <v>83</v>
      </c>
    </row>
    <row r="9" spans="1:56" s="2" customFormat="1" ht="16.5" customHeight="1">
      <c r="A9" s="35"/>
      <c r="B9" s="40"/>
      <c r="C9" s="35"/>
      <c r="D9" s="35"/>
      <c r="E9" s="379" t="s">
        <v>1214</v>
      </c>
      <c r="F9" s="380"/>
      <c r="G9" s="380"/>
      <c r="H9" s="380"/>
      <c r="I9" s="110"/>
      <c r="J9" s="35"/>
      <c r="K9" s="35"/>
      <c r="L9" s="11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110"/>
      <c r="J10" s="35"/>
      <c r="K10" s="35"/>
      <c r="L10" s="11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09" t="s">
        <v>18</v>
      </c>
      <c r="E11" s="35"/>
      <c r="F11" s="112" t="s">
        <v>19</v>
      </c>
      <c r="G11" s="35"/>
      <c r="H11" s="35"/>
      <c r="I11" s="113" t="s">
        <v>20</v>
      </c>
      <c r="J11" s="112" t="s">
        <v>21</v>
      </c>
      <c r="K11" s="35"/>
      <c r="L11" s="11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09" t="s">
        <v>22</v>
      </c>
      <c r="E12" s="35"/>
      <c r="F12" s="112" t="s">
        <v>23</v>
      </c>
      <c r="G12" s="35"/>
      <c r="H12" s="35"/>
      <c r="I12" s="113" t="s">
        <v>24</v>
      </c>
      <c r="J12" s="114" t="str">
        <f>'Rekapitulace stavby'!AN8</f>
        <v>16. 10. 2019</v>
      </c>
      <c r="K12" s="35"/>
      <c r="L12" s="11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10"/>
      <c r="J13" s="35"/>
      <c r="K13" s="35"/>
      <c r="L13" s="11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09" t="s">
        <v>26</v>
      </c>
      <c r="E14" s="35"/>
      <c r="F14" s="35"/>
      <c r="G14" s="35"/>
      <c r="H14" s="35"/>
      <c r="I14" s="113" t="s">
        <v>27</v>
      </c>
      <c r="J14" s="112" t="s">
        <v>21</v>
      </c>
      <c r="K14" s="35"/>
      <c r="L14" s="11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2" t="s">
        <v>28</v>
      </c>
      <c r="F15" s="35"/>
      <c r="G15" s="35"/>
      <c r="H15" s="35"/>
      <c r="I15" s="113" t="s">
        <v>29</v>
      </c>
      <c r="J15" s="112" t="s">
        <v>21</v>
      </c>
      <c r="K15" s="35"/>
      <c r="L15" s="11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10"/>
      <c r="J16" s="35"/>
      <c r="K16" s="35"/>
      <c r="L16" s="11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9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11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81" t="str">
        <f>'Rekapitulace stavby'!E14</f>
        <v>Vyplň údaj</v>
      </c>
      <c r="F18" s="382"/>
      <c r="G18" s="382"/>
      <c r="H18" s="382"/>
      <c r="I18" s="113" t="s">
        <v>29</v>
      </c>
      <c r="J18" s="31" t="str">
        <f>'Rekapitulace stavby'!AN14</f>
        <v>Vyplň údaj</v>
      </c>
      <c r="K18" s="35"/>
      <c r="L18" s="11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10"/>
      <c r="J19" s="35"/>
      <c r="K19" s="35"/>
      <c r="L19" s="11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9" t="s">
        <v>32</v>
      </c>
      <c r="E20" s="35"/>
      <c r="F20" s="35"/>
      <c r="G20" s="35"/>
      <c r="H20" s="35"/>
      <c r="I20" s="113" t="s">
        <v>27</v>
      </c>
      <c r="J20" s="112" t="s">
        <v>21</v>
      </c>
      <c r="K20" s="35"/>
      <c r="L20" s="11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2" t="s">
        <v>33</v>
      </c>
      <c r="F21" s="35"/>
      <c r="G21" s="35"/>
      <c r="H21" s="35"/>
      <c r="I21" s="113" t="s">
        <v>29</v>
      </c>
      <c r="J21" s="112" t="s">
        <v>21</v>
      </c>
      <c r="K21" s="35"/>
      <c r="L21" s="11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10"/>
      <c r="J22" s="35"/>
      <c r="K22" s="35"/>
      <c r="L22" s="11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9" t="s">
        <v>35</v>
      </c>
      <c r="E23" s="35"/>
      <c r="F23" s="35"/>
      <c r="G23" s="35"/>
      <c r="H23" s="35"/>
      <c r="I23" s="113" t="s">
        <v>27</v>
      </c>
      <c r="J23" s="112" t="str">
        <f>IF('Rekapitulace stavby'!AN19="","",'Rekapitulace stavby'!AN19)</f>
        <v/>
      </c>
      <c r="K23" s="35"/>
      <c r="L23" s="11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2" t="str">
        <f>IF('Rekapitulace stavby'!E20="","",'Rekapitulace stavby'!E20)</f>
        <v xml:space="preserve"> </v>
      </c>
      <c r="F24" s="35"/>
      <c r="G24" s="35"/>
      <c r="H24" s="35"/>
      <c r="I24" s="113" t="s">
        <v>29</v>
      </c>
      <c r="J24" s="112" t="str">
        <f>IF('Rekapitulace stavby'!AN20="","",'Rekapitulace stavby'!AN20)</f>
        <v/>
      </c>
      <c r="K24" s="35"/>
      <c r="L24" s="11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10"/>
      <c r="J25" s="35"/>
      <c r="K25" s="35"/>
      <c r="L25" s="111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9" t="s">
        <v>37</v>
      </c>
      <c r="E26" s="35"/>
      <c r="F26" s="35"/>
      <c r="G26" s="35"/>
      <c r="H26" s="35"/>
      <c r="I26" s="110"/>
      <c r="J26" s="35"/>
      <c r="K26" s="35"/>
      <c r="L26" s="11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63.75" customHeight="1">
      <c r="A27" s="115"/>
      <c r="B27" s="116"/>
      <c r="C27" s="115"/>
      <c r="D27" s="115"/>
      <c r="E27" s="383" t="s">
        <v>142</v>
      </c>
      <c r="F27" s="383"/>
      <c r="G27" s="383"/>
      <c r="H27" s="383"/>
      <c r="I27" s="117"/>
      <c r="J27" s="115"/>
      <c r="K27" s="115"/>
      <c r="L27" s="118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10"/>
      <c r="J28" s="35"/>
      <c r="K28" s="35"/>
      <c r="L28" s="11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20"/>
      <c r="J29" s="119"/>
      <c r="K29" s="119"/>
      <c r="L29" s="111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39</v>
      </c>
      <c r="E30" s="35"/>
      <c r="F30" s="35"/>
      <c r="G30" s="35"/>
      <c r="H30" s="35"/>
      <c r="I30" s="110"/>
      <c r="J30" s="122">
        <f>ROUND(J84, 2)</f>
        <v>0</v>
      </c>
      <c r="K30" s="35"/>
      <c r="L30" s="111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20"/>
      <c r="J31" s="119"/>
      <c r="K31" s="119"/>
      <c r="L31" s="11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41</v>
      </c>
      <c r="G32" s="35"/>
      <c r="H32" s="35"/>
      <c r="I32" s="124" t="s">
        <v>40</v>
      </c>
      <c r="J32" s="123" t="s">
        <v>42</v>
      </c>
      <c r="K32" s="35"/>
      <c r="L32" s="11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5" t="s">
        <v>43</v>
      </c>
      <c r="E33" s="109" t="s">
        <v>44</v>
      </c>
      <c r="F33" s="126">
        <f>ROUND((SUM(BE84:BE333)),  2)</f>
        <v>0</v>
      </c>
      <c r="G33" s="35"/>
      <c r="H33" s="35"/>
      <c r="I33" s="127">
        <v>0.21</v>
      </c>
      <c r="J33" s="126">
        <f>ROUND(((SUM(BE84:BE333))*I33),  2)</f>
        <v>0</v>
      </c>
      <c r="K33" s="35"/>
      <c r="L33" s="111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9" t="s">
        <v>45</v>
      </c>
      <c r="F34" s="126">
        <f>ROUND((SUM(BF84:BF333)),  2)</f>
        <v>0</v>
      </c>
      <c r="G34" s="35"/>
      <c r="H34" s="35"/>
      <c r="I34" s="127">
        <v>0.15</v>
      </c>
      <c r="J34" s="126">
        <f>ROUND(((SUM(BF84:BF333))*I34),  2)</f>
        <v>0</v>
      </c>
      <c r="K34" s="35"/>
      <c r="L34" s="11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9" t="s">
        <v>46</v>
      </c>
      <c r="F35" s="126">
        <f>ROUND((SUM(BG84:BG333)),  2)</f>
        <v>0</v>
      </c>
      <c r="G35" s="35"/>
      <c r="H35" s="35"/>
      <c r="I35" s="127">
        <v>0.21</v>
      </c>
      <c r="J35" s="126">
        <f>0</f>
        <v>0</v>
      </c>
      <c r="K35" s="35"/>
      <c r="L35" s="11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9" t="s">
        <v>47</v>
      </c>
      <c r="F36" s="126">
        <f>ROUND((SUM(BH84:BH333)),  2)</f>
        <v>0</v>
      </c>
      <c r="G36" s="35"/>
      <c r="H36" s="35"/>
      <c r="I36" s="127">
        <v>0.15</v>
      </c>
      <c r="J36" s="126">
        <f>0</f>
        <v>0</v>
      </c>
      <c r="K36" s="35"/>
      <c r="L36" s="11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48</v>
      </c>
      <c r="F37" s="126">
        <f>ROUND((SUM(BI84:BI333)),  2)</f>
        <v>0</v>
      </c>
      <c r="G37" s="35"/>
      <c r="H37" s="35"/>
      <c r="I37" s="127">
        <v>0</v>
      </c>
      <c r="J37" s="126">
        <f>0</f>
        <v>0</v>
      </c>
      <c r="K37" s="35"/>
      <c r="L37" s="11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10"/>
      <c r="J38" s="35"/>
      <c r="K38" s="35"/>
      <c r="L38" s="11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8"/>
      <c r="D39" s="129" t="s">
        <v>49</v>
      </c>
      <c r="E39" s="130"/>
      <c r="F39" s="130"/>
      <c r="G39" s="131" t="s">
        <v>50</v>
      </c>
      <c r="H39" s="132" t="s">
        <v>51</v>
      </c>
      <c r="I39" s="133"/>
      <c r="J39" s="134">
        <f>SUM(J30:J37)</f>
        <v>0</v>
      </c>
      <c r="K39" s="135"/>
      <c r="L39" s="111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6"/>
      <c r="C40" s="137"/>
      <c r="D40" s="137"/>
      <c r="E40" s="137"/>
      <c r="F40" s="137"/>
      <c r="G40" s="137"/>
      <c r="H40" s="137"/>
      <c r="I40" s="138"/>
      <c r="J40" s="137"/>
      <c r="K40" s="137"/>
      <c r="L40" s="111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9"/>
      <c r="C44" s="140"/>
      <c r="D44" s="140"/>
      <c r="E44" s="140"/>
      <c r="F44" s="140"/>
      <c r="G44" s="140"/>
      <c r="H44" s="140"/>
      <c r="I44" s="141"/>
      <c r="J44" s="140"/>
      <c r="K44" s="140"/>
      <c r="L44" s="111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143</v>
      </c>
      <c r="D45" s="37"/>
      <c r="E45" s="37"/>
      <c r="F45" s="37"/>
      <c r="G45" s="37"/>
      <c r="H45" s="37"/>
      <c r="I45" s="110"/>
      <c r="J45" s="37"/>
      <c r="K45" s="37"/>
      <c r="L45" s="111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110"/>
      <c r="J46" s="37"/>
      <c r="K46" s="37"/>
      <c r="L46" s="111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110"/>
      <c r="J47" s="37"/>
      <c r="K47" s="37"/>
      <c r="L47" s="111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75" t="str">
        <f>E7</f>
        <v>Zásobování obce Oleško pitnou vodou</v>
      </c>
      <c r="F48" s="376"/>
      <c r="G48" s="376"/>
      <c r="H48" s="376"/>
      <c r="I48" s="110"/>
      <c r="J48" s="37"/>
      <c r="K48" s="37"/>
      <c r="L48" s="11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130</v>
      </c>
      <c r="D49" s="37"/>
      <c r="E49" s="37"/>
      <c r="F49" s="37"/>
      <c r="G49" s="37"/>
      <c r="H49" s="37"/>
      <c r="I49" s="110"/>
      <c r="J49" s="37"/>
      <c r="K49" s="37"/>
      <c r="L49" s="111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53" t="str">
        <f>E9</f>
        <v>08 - IO 01 Vodovodní řad V8</v>
      </c>
      <c r="F50" s="374"/>
      <c r="G50" s="374"/>
      <c r="H50" s="374"/>
      <c r="I50" s="110"/>
      <c r="J50" s="37"/>
      <c r="K50" s="37"/>
      <c r="L50" s="111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110"/>
      <c r="J51" s="37"/>
      <c r="K51" s="37"/>
      <c r="L51" s="111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Oleško</v>
      </c>
      <c r="G52" s="37"/>
      <c r="H52" s="37"/>
      <c r="I52" s="113" t="s">
        <v>24</v>
      </c>
      <c r="J52" s="60" t="str">
        <f>IF(J12="","",J12)</f>
        <v>16. 10. 2019</v>
      </c>
      <c r="K52" s="37"/>
      <c r="L52" s="111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110"/>
      <c r="J53" s="37"/>
      <c r="K53" s="37"/>
      <c r="L53" s="111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7.95" customHeight="1">
      <c r="A54" s="35"/>
      <c r="B54" s="36"/>
      <c r="C54" s="30" t="s">
        <v>26</v>
      </c>
      <c r="D54" s="37"/>
      <c r="E54" s="37"/>
      <c r="F54" s="28" t="str">
        <f>E15</f>
        <v>Obec Oleško</v>
      </c>
      <c r="G54" s="37"/>
      <c r="H54" s="37"/>
      <c r="I54" s="113" t="s">
        <v>32</v>
      </c>
      <c r="J54" s="33" t="str">
        <f>E21</f>
        <v>SVIS UL, spol. s.r.o.</v>
      </c>
      <c r="K54" s="37"/>
      <c r="L54" s="11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113" t="s">
        <v>35</v>
      </c>
      <c r="J55" s="33" t="str">
        <f>E24</f>
        <v xml:space="preserve"> </v>
      </c>
      <c r="K55" s="37"/>
      <c r="L55" s="111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110"/>
      <c r="J56" s="37"/>
      <c r="K56" s="37"/>
      <c r="L56" s="111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42" t="s">
        <v>144</v>
      </c>
      <c r="D57" s="143"/>
      <c r="E57" s="143"/>
      <c r="F57" s="143"/>
      <c r="G57" s="143"/>
      <c r="H57" s="143"/>
      <c r="I57" s="144"/>
      <c r="J57" s="145" t="s">
        <v>145</v>
      </c>
      <c r="K57" s="143"/>
      <c r="L57" s="111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110"/>
      <c r="J58" s="37"/>
      <c r="K58" s="37"/>
      <c r="L58" s="111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6" t="s">
        <v>71</v>
      </c>
      <c r="D59" s="37"/>
      <c r="E59" s="37"/>
      <c r="F59" s="37"/>
      <c r="G59" s="37"/>
      <c r="H59" s="37"/>
      <c r="I59" s="110"/>
      <c r="J59" s="78">
        <f>J84</f>
        <v>0</v>
      </c>
      <c r="K59" s="37"/>
      <c r="L59" s="111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146</v>
      </c>
    </row>
    <row r="60" spans="1:47" s="9" customFormat="1" ht="24.95" customHeight="1">
      <c r="B60" s="147"/>
      <c r="C60" s="148"/>
      <c r="D60" s="149" t="s">
        <v>147</v>
      </c>
      <c r="E60" s="150"/>
      <c r="F60" s="150"/>
      <c r="G60" s="150"/>
      <c r="H60" s="150"/>
      <c r="I60" s="151"/>
      <c r="J60" s="152">
        <f>J85</f>
        <v>0</v>
      </c>
      <c r="K60" s="148"/>
      <c r="L60" s="153"/>
    </row>
    <row r="61" spans="1:47" s="10" customFormat="1" ht="19.899999999999999" customHeight="1">
      <c r="B61" s="154"/>
      <c r="C61" s="155"/>
      <c r="D61" s="156" t="s">
        <v>148</v>
      </c>
      <c r="E61" s="157"/>
      <c r="F61" s="157"/>
      <c r="G61" s="157"/>
      <c r="H61" s="157"/>
      <c r="I61" s="158"/>
      <c r="J61" s="159">
        <f>J86</f>
        <v>0</v>
      </c>
      <c r="K61" s="155"/>
      <c r="L61" s="160"/>
    </row>
    <row r="62" spans="1:47" s="10" customFormat="1" ht="19.899999999999999" customHeight="1">
      <c r="B62" s="154"/>
      <c r="C62" s="155"/>
      <c r="D62" s="156" t="s">
        <v>151</v>
      </c>
      <c r="E62" s="157"/>
      <c r="F62" s="157"/>
      <c r="G62" s="157"/>
      <c r="H62" s="157"/>
      <c r="I62" s="158"/>
      <c r="J62" s="159">
        <f>J203</f>
        <v>0</v>
      </c>
      <c r="K62" s="155"/>
      <c r="L62" s="160"/>
    </row>
    <row r="63" spans="1:47" s="10" customFormat="1" ht="19.899999999999999" customHeight="1">
      <c r="B63" s="154"/>
      <c r="C63" s="155"/>
      <c r="D63" s="156" t="s">
        <v>152</v>
      </c>
      <c r="E63" s="157"/>
      <c r="F63" s="157"/>
      <c r="G63" s="157"/>
      <c r="H63" s="157"/>
      <c r="I63" s="158"/>
      <c r="J63" s="159">
        <f>J217</f>
        <v>0</v>
      </c>
      <c r="K63" s="155"/>
      <c r="L63" s="160"/>
    </row>
    <row r="64" spans="1:47" s="10" customFormat="1" ht="19.899999999999999" customHeight="1">
      <c r="B64" s="154"/>
      <c r="C64" s="155"/>
      <c r="D64" s="156" t="s">
        <v>154</v>
      </c>
      <c r="E64" s="157"/>
      <c r="F64" s="157"/>
      <c r="G64" s="157"/>
      <c r="H64" s="157"/>
      <c r="I64" s="158"/>
      <c r="J64" s="159">
        <f>J332</f>
        <v>0</v>
      </c>
      <c r="K64" s="155"/>
      <c r="L64" s="160"/>
    </row>
    <row r="65" spans="1:31" s="2" customFormat="1" ht="21.75" customHeight="1">
      <c r="A65" s="35"/>
      <c r="B65" s="36"/>
      <c r="C65" s="37"/>
      <c r="D65" s="37"/>
      <c r="E65" s="37"/>
      <c r="F65" s="37"/>
      <c r="G65" s="37"/>
      <c r="H65" s="37"/>
      <c r="I65" s="110"/>
      <c r="J65" s="37"/>
      <c r="K65" s="37"/>
      <c r="L65" s="111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8"/>
      <c r="C66" s="49"/>
      <c r="D66" s="49"/>
      <c r="E66" s="49"/>
      <c r="F66" s="49"/>
      <c r="G66" s="49"/>
      <c r="H66" s="49"/>
      <c r="I66" s="138"/>
      <c r="J66" s="49"/>
      <c r="K66" s="49"/>
      <c r="L66" s="111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50"/>
      <c r="C70" s="51"/>
      <c r="D70" s="51"/>
      <c r="E70" s="51"/>
      <c r="F70" s="51"/>
      <c r="G70" s="51"/>
      <c r="H70" s="51"/>
      <c r="I70" s="141"/>
      <c r="J70" s="51"/>
      <c r="K70" s="51"/>
      <c r="L70" s="111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157</v>
      </c>
      <c r="D71" s="37"/>
      <c r="E71" s="37"/>
      <c r="F71" s="37"/>
      <c r="G71" s="37"/>
      <c r="H71" s="37"/>
      <c r="I71" s="110"/>
      <c r="J71" s="37"/>
      <c r="K71" s="37"/>
      <c r="L71" s="111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110"/>
      <c r="J72" s="37"/>
      <c r="K72" s="37"/>
      <c r="L72" s="111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16</v>
      </c>
      <c r="D73" s="37"/>
      <c r="E73" s="37"/>
      <c r="F73" s="37"/>
      <c r="G73" s="37"/>
      <c r="H73" s="37"/>
      <c r="I73" s="110"/>
      <c r="J73" s="37"/>
      <c r="K73" s="37"/>
      <c r="L73" s="111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>
      <c r="A74" s="35"/>
      <c r="B74" s="36"/>
      <c r="C74" s="37"/>
      <c r="D74" s="37"/>
      <c r="E74" s="375" t="str">
        <f>E7</f>
        <v>Zásobování obce Oleško pitnou vodou</v>
      </c>
      <c r="F74" s="376"/>
      <c r="G74" s="376"/>
      <c r="H74" s="376"/>
      <c r="I74" s="110"/>
      <c r="J74" s="37"/>
      <c r="K74" s="37"/>
      <c r="L74" s="111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130</v>
      </c>
      <c r="D75" s="37"/>
      <c r="E75" s="37"/>
      <c r="F75" s="37"/>
      <c r="G75" s="37"/>
      <c r="H75" s="37"/>
      <c r="I75" s="110"/>
      <c r="J75" s="37"/>
      <c r="K75" s="37"/>
      <c r="L75" s="111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53" t="str">
        <f>E9</f>
        <v>08 - IO 01 Vodovodní řad V8</v>
      </c>
      <c r="F76" s="374"/>
      <c r="G76" s="374"/>
      <c r="H76" s="374"/>
      <c r="I76" s="110"/>
      <c r="J76" s="37"/>
      <c r="K76" s="37"/>
      <c r="L76" s="11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110"/>
      <c r="J77" s="37"/>
      <c r="K77" s="37"/>
      <c r="L77" s="11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22</v>
      </c>
      <c r="D78" s="37"/>
      <c r="E78" s="37"/>
      <c r="F78" s="28" t="str">
        <f>F12</f>
        <v>Oleško</v>
      </c>
      <c r="G78" s="37"/>
      <c r="H78" s="37"/>
      <c r="I78" s="113" t="s">
        <v>24</v>
      </c>
      <c r="J78" s="60" t="str">
        <f>IF(J12="","",J12)</f>
        <v>16. 10. 2019</v>
      </c>
      <c r="K78" s="37"/>
      <c r="L78" s="111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110"/>
      <c r="J79" s="37"/>
      <c r="K79" s="37"/>
      <c r="L79" s="111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27.95" customHeight="1">
      <c r="A80" s="35"/>
      <c r="B80" s="36"/>
      <c r="C80" s="30" t="s">
        <v>26</v>
      </c>
      <c r="D80" s="37"/>
      <c r="E80" s="37"/>
      <c r="F80" s="28" t="str">
        <f>E15</f>
        <v>Obec Oleško</v>
      </c>
      <c r="G80" s="37"/>
      <c r="H80" s="37"/>
      <c r="I80" s="113" t="s">
        <v>32</v>
      </c>
      <c r="J80" s="33" t="str">
        <f>E21</f>
        <v>SVIS UL, spol. s.r.o.</v>
      </c>
      <c r="K80" s="37"/>
      <c r="L80" s="111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30</v>
      </c>
      <c r="D81" s="37"/>
      <c r="E81" s="37"/>
      <c r="F81" s="28" t="str">
        <f>IF(E18="","",E18)</f>
        <v>Vyplň údaj</v>
      </c>
      <c r="G81" s="37"/>
      <c r="H81" s="37"/>
      <c r="I81" s="113" t="s">
        <v>35</v>
      </c>
      <c r="J81" s="33" t="str">
        <f>E24</f>
        <v xml:space="preserve"> </v>
      </c>
      <c r="K81" s="37"/>
      <c r="L81" s="11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7"/>
      <c r="D82" s="37"/>
      <c r="E82" s="37"/>
      <c r="F82" s="37"/>
      <c r="G82" s="37"/>
      <c r="H82" s="37"/>
      <c r="I82" s="110"/>
      <c r="J82" s="37"/>
      <c r="K82" s="37"/>
      <c r="L82" s="11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61"/>
      <c r="B83" s="162"/>
      <c r="C83" s="163" t="s">
        <v>158</v>
      </c>
      <c r="D83" s="164" t="s">
        <v>58</v>
      </c>
      <c r="E83" s="164" t="s">
        <v>54</v>
      </c>
      <c r="F83" s="164" t="s">
        <v>55</v>
      </c>
      <c r="G83" s="164" t="s">
        <v>159</v>
      </c>
      <c r="H83" s="164" t="s">
        <v>160</v>
      </c>
      <c r="I83" s="165" t="s">
        <v>161</v>
      </c>
      <c r="J83" s="164" t="s">
        <v>145</v>
      </c>
      <c r="K83" s="166" t="s">
        <v>162</v>
      </c>
      <c r="L83" s="167"/>
      <c r="M83" s="69" t="s">
        <v>21</v>
      </c>
      <c r="N83" s="70" t="s">
        <v>43</v>
      </c>
      <c r="O83" s="70" t="s">
        <v>163</v>
      </c>
      <c r="P83" s="70" t="s">
        <v>164</v>
      </c>
      <c r="Q83" s="70" t="s">
        <v>165</v>
      </c>
      <c r="R83" s="70" t="s">
        <v>166</v>
      </c>
      <c r="S83" s="70" t="s">
        <v>167</v>
      </c>
      <c r="T83" s="71" t="s">
        <v>168</v>
      </c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</row>
    <row r="84" spans="1:65" s="2" customFormat="1" ht="22.9" customHeight="1">
      <c r="A84" s="35"/>
      <c r="B84" s="36"/>
      <c r="C84" s="76" t="s">
        <v>169</v>
      </c>
      <c r="D84" s="37"/>
      <c r="E84" s="37"/>
      <c r="F84" s="37"/>
      <c r="G84" s="37"/>
      <c r="H84" s="37"/>
      <c r="I84" s="110"/>
      <c r="J84" s="168">
        <f>BK84</f>
        <v>0</v>
      </c>
      <c r="K84" s="37"/>
      <c r="L84" s="40"/>
      <c r="M84" s="72"/>
      <c r="N84" s="169"/>
      <c r="O84" s="73"/>
      <c r="P84" s="170">
        <f>P85</f>
        <v>0</v>
      </c>
      <c r="Q84" s="73"/>
      <c r="R84" s="170">
        <f>R85</f>
        <v>3.5553893399999996</v>
      </c>
      <c r="S84" s="73"/>
      <c r="T84" s="171">
        <f>T85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72</v>
      </c>
      <c r="AU84" s="18" t="s">
        <v>146</v>
      </c>
      <c r="BK84" s="172">
        <f>BK85</f>
        <v>0</v>
      </c>
    </row>
    <row r="85" spans="1:65" s="12" customFormat="1" ht="25.9" customHeight="1">
      <c r="B85" s="173"/>
      <c r="C85" s="174"/>
      <c r="D85" s="175" t="s">
        <v>72</v>
      </c>
      <c r="E85" s="176" t="s">
        <v>170</v>
      </c>
      <c r="F85" s="176" t="s">
        <v>171</v>
      </c>
      <c r="G85" s="174"/>
      <c r="H85" s="174"/>
      <c r="I85" s="177"/>
      <c r="J85" s="178">
        <f>BK85</f>
        <v>0</v>
      </c>
      <c r="K85" s="174"/>
      <c r="L85" s="179"/>
      <c r="M85" s="180"/>
      <c r="N85" s="181"/>
      <c r="O85" s="181"/>
      <c r="P85" s="182">
        <f>P86+P203+P217+P332</f>
        <v>0</v>
      </c>
      <c r="Q85" s="181"/>
      <c r="R85" s="182">
        <f>R86+R203+R217+R332</f>
        <v>3.5553893399999996</v>
      </c>
      <c r="S85" s="181"/>
      <c r="T85" s="183">
        <f>T86+T203+T217+T332</f>
        <v>0</v>
      </c>
      <c r="AR85" s="184" t="s">
        <v>81</v>
      </c>
      <c r="AT85" s="185" t="s">
        <v>72</v>
      </c>
      <c r="AU85" s="185" t="s">
        <v>73</v>
      </c>
      <c r="AY85" s="184" t="s">
        <v>172</v>
      </c>
      <c r="BK85" s="186">
        <f>BK86+BK203+BK217+BK332</f>
        <v>0</v>
      </c>
    </row>
    <row r="86" spans="1:65" s="12" customFormat="1" ht="22.9" customHeight="1">
      <c r="B86" s="173"/>
      <c r="C86" s="174"/>
      <c r="D86" s="175" t="s">
        <v>72</v>
      </c>
      <c r="E86" s="187" t="s">
        <v>81</v>
      </c>
      <c r="F86" s="187" t="s">
        <v>173</v>
      </c>
      <c r="G86" s="174"/>
      <c r="H86" s="174"/>
      <c r="I86" s="177"/>
      <c r="J86" s="188">
        <f>BK86</f>
        <v>0</v>
      </c>
      <c r="K86" s="174"/>
      <c r="L86" s="179"/>
      <c r="M86" s="180"/>
      <c r="N86" s="181"/>
      <c r="O86" s="181"/>
      <c r="P86" s="182">
        <f>SUM(P87:P202)</f>
        <v>0</v>
      </c>
      <c r="Q86" s="181"/>
      <c r="R86" s="182">
        <f>SUM(R87:R202)</f>
        <v>0.97454400000000008</v>
      </c>
      <c r="S86" s="181"/>
      <c r="T86" s="183">
        <f>SUM(T87:T202)</f>
        <v>0</v>
      </c>
      <c r="AR86" s="184" t="s">
        <v>81</v>
      </c>
      <c r="AT86" s="185" t="s">
        <v>72</v>
      </c>
      <c r="AU86" s="185" t="s">
        <v>81</v>
      </c>
      <c r="AY86" s="184" t="s">
        <v>172</v>
      </c>
      <c r="BK86" s="186">
        <f>SUM(BK87:BK202)</f>
        <v>0</v>
      </c>
    </row>
    <row r="87" spans="1:65" s="2" customFormat="1" ht="24" customHeight="1">
      <c r="A87" s="35"/>
      <c r="B87" s="36"/>
      <c r="C87" s="189" t="s">
        <v>81</v>
      </c>
      <c r="D87" s="189" t="s">
        <v>174</v>
      </c>
      <c r="E87" s="190" t="s">
        <v>175</v>
      </c>
      <c r="F87" s="191" t="s">
        <v>176</v>
      </c>
      <c r="G87" s="192" t="s">
        <v>125</v>
      </c>
      <c r="H87" s="193">
        <v>7.5</v>
      </c>
      <c r="I87" s="194"/>
      <c r="J87" s="195">
        <f>ROUND(I87*H87,2)</f>
        <v>0</v>
      </c>
      <c r="K87" s="191" t="s">
        <v>177</v>
      </c>
      <c r="L87" s="40"/>
      <c r="M87" s="196" t="s">
        <v>21</v>
      </c>
      <c r="N87" s="197" t="s">
        <v>44</v>
      </c>
      <c r="O87" s="65"/>
      <c r="P87" s="198">
        <f>O87*H87</f>
        <v>0</v>
      </c>
      <c r="Q87" s="198">
        <v>0</v>
      </c>
      <c r="R87" s="198">
        <f>Q87*H87</f>
        <v>0</v>
      </c>
      <c r="S87" s="198">
        <v>0</v>
      </c>
      <c r="T87" s="199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200" t="s">
        <v>178</v>
      </c>
      <c r="AT87" s="200" t="s">
        <v>174</v>
      </c>
      <c r="AU87" s="200" t="s">
        <v>83</v>
      </c>
      <c r="AY87" s="18" t="s">
        <v>172</v>
      </c>
      <c r="BE87" s="201">
        <f>IF(N87="základní",J87,0)</f>
        <v>0</v>
      </c>
      <c r="BF87" s="201">
        <f>IF(N87="snížená",J87,0)</f>
        <v>0</v>
      </c>
      <c r="BG87" s="201">
        <f>IF(N87="zákl. přenesená",J87,0)</f>
        <v>0</v>
      </c>
      <c r="BH87" s="201">
        <f>IF(N87="sníž. přenesená",J87,0)</f>
        <v>0</v>
      </c>
      <c r="BI87" s="201">
        <f>IF(N87="nulová",J87,0)</f>
        <v>0</v>
      </c>
      <c r="BJ87" s="18" t="s">
        <v>81</v>
      </c>
      <c r="BK87" s="201">
        <f>ROUND(I87*H87,2)</f>
        <v>0</v>
      </c>
      <c r="BL87" s="18" t="s">
        <v>178</v>
      </c>
      <c r="BM87" s="200" t="s">
        <v>1215</v>
      </c>
    </row>
    <row r="88" spans="1:65" s="13" customFormat="1">
      <c r="B88" s="202"/>
      <c r="C88" s="203"/>
      <c r="D88" s="204" t="s">
        <v>180</v>
      </c>
      <c r="E88" s="205" t="s">
        <v>21</v>
      </c>
      <c r="F88" s="206" t="s">
        <v>181</v>
      </c>
      <c r="G88" s="203"/>
      <c r="H88" s="207">
        <v>7.5</v>
      </c>
      <c r="I88" s="208"/>
      <c r="J88" s="203"/>
      <c r="K88" s="203"/>
      <c r="L88" s="209"/>
      <c r="M88" s="210"/>
      <c r="N88" s="211"/>
      <c r="O88" s="211"/>
      <c r="P88" s="211"/>
      <c r="Q88" s="211"/>
      <c r="R88" s="211"/>
      <c r="S88" s="211"/>
      <c r="T88" s="212"/>
      <c r="AT88" s="213" t="s">
        <v>180</v>
      </c>
      <c r="AU88" s="213" t="s">
        <v>83</v>
      </c>
      <c r="AV88" s="13" t="s">
        <v>83</v>
      </c>
      <c r="AW88" s="13" t="s">
        <v>34</v>
      </c>
      <c r="AX88" s="13" t="s">
        <v>73</v>
      </c>
      <c r="AY88" s="213" t="s">
        <v>172</v>
      </c>
    </row>
    <row r="89" spans="1:65" s="14" customFormat="1">
      <c r="B89" s="214"/>
      <c r="C89" s="215"/>
      <c r="D89" s="204" t="s">
        <v>180</v>
      </c>
      <c r="E89" s="216" t="s">
        <v>21</v>
      </c>
      <c r="F89" s="217" t="s">
        <v>182</v>
      </c>
      <c r="G89" s="215"/>
      <c r="H89" s="218">
        <v>7.5</v>
      </c>
      <c r="I89" s="219"/>
      <c r="J89" s="215"/>
      <c r="K89" s="215"/>
      <c r="L89" s="220"/>
      <c r="M89" s="221"/>
      <c r="N89" s="222"/>
      <c r="O89" s="222"/>
      <c r="P89" s="222"/>
      <c r="Q89" s="222"/>
      <c r="R89" s="222"/>
      <c r="S89" s="222"/>
      <c r="T89" s="223"/>
      <c r="AT89" s="224" t="s">
        <v>180</v>
      </c>
      <c r="AU89" s="224" t="s">
        <v>83</v>
      </c>
      <c r="AV89" s="14" t="s">
        <v>178</v>
      </c>
      <c r="AW89" s="14" t="s">
        <v>34</v>
      </c>
      <c r="AX89" s="14" t="s">
        <v>81</v>
      </c>
      <c r="AY89" s="224" t="s">
        <v>172</v>
      </c>
    </row>
    <row r="90" spans="1:65" s="2" customFormat="1" ht="16.5" customHeight="1">
      <c r="A90" s="35"/>
      <c r="B90" s="36"/>
      <c r="C90" s="189" t="s">
        <v>83</v>
      </c>
      <c r="D90" s="189" t="s">
        <v>174</v>
      </c>
      <c r="E90" s="190" t="s">
        <v>183</v>
      </c>
      <c r="F90" s="191" t="s">
        <v>184</v>
      </c>
      <c r="G90" s="192" t="s">
        <v>125</v>
      </c>
      <c r="H90" s="193">
        <v>7.5</v>
      </c>
      <c r="I90" s="194"/>
      <c r="J90" s="195">
        <f>ROUND(I90*H90,2)</f>
        <v>0</v>
      </c>
      <c r="K90" s="191" t="s">
        <v>177</v>
      </c>
      <c r="L90" s="40"/>
      <c r="M90" s="196" t="s">
        <v>21</v>
      </c>
      <c r="N90" s="197" t="s">
        <v>44</v>
      </c>
      <c r="O90" s="65"/>
      <c r="P90" s="198">
        <f>O90*H90</f>
        <v>0</v>
      </c>
      <c r="Q90" s="198">
        <v>6.0000000000000002E-5</v>
      </c>
      <c r="R90" s="198">
        <f>Q90*H90</f>
        <v>4.4999999999999999E-4</v>
      </c>
      <c r="S90" s="198">
        <v>0</v>
      </c>
      <c r="T90" s="19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200" t="s">
        <v>178</v>
      </c>
      <c r="AT90" s="200" t="s">
        <v>174</v>
      </c>
      <c r="AU90" s="200" t="s">
        <v>83</v>
      </c>
      <c r="AY90" s="18" t="s">
        <v>172</v>
      </c>
      <c r="BE90" s="201">
        <f>IF(N90="základní",J90,0)</f>
        <v>0</v>
      </c>
      <c r="BF90" s="201">
        <f>IF(N90="snížená",J90,0)</f>
        <v>0</v>
      </c>
      <c r="BG90" s="201">
        <f>IF(N90="zákl. přenesená",J90,0)</f>
        <v>0</v>
      </c>
      <c r="BH90" s="201">
        <f>IF(N90="sníž. přenesená",J90,0)</f>
        <v>0</v>
      </c>
      <c r="BI90" s="201">
        <f>IF(N90="nulová",J90,0)</f>
        <v>0</v>
      </c>
      <c r="BJ90" s="18" t="s">
        <v>81</v>
      </c>
      <c r="BK90" s="201">
        <f>ROUND(I90*H90,2)</f>
        <v>0</v>
      </c>
      <c r="BL90" s="18" t="s">
        <v>178</v>
      </c>
      <c r="BM90" s="200" t="s">
        <v>1216</v>
      </c>
    </row>
    <row r="91" spans="1:65" s="2" customFormat="1" ht="16.5" customHeight="1">
      <c r="A91" s="35"/>
      <c r="B91" s="36"/>
      <c r="C91" s="189" t="s">
        <v>186</v>
      </c>
      <c r="D91" s="189" t="s">
        <v>174</v>
      </c>
      <c r="E91" s="190" t="s">
        <v>187</v>
      </c>
      <c r="F91" s="191" t="s">
        <v>188</v>
      </c>
      <c r="G91" s="192" t="s">
        <v>189</v>
      </c>
      <c r="H91" s="193">
        <v>20</v>
      </c>
      <c r="I91" s="194"/>
      <c r="J91" s="195">
        <f>ROUND(I91*H91,2)</f>
        <v>0</v>
      </c>
      <c r="K91" s="191" t="s">
        <v>177</v>
      </c>
      <c r="L91" s="40"/>
      <c r="M91" s="196" t="s">
        <v>21</v>
      </c>
      <c r="N91" s="197" t="s">
        <v>44</v>
      </c>
      <c r="O91" s="65"/>
      <c r="P91" s="198">
        <f>O91*H91</f>
        <v>0</v>
      </c>
      <c r="Q91" s="198">
        <v>0</v>
      </c>
      <c r="R91" s="198">
        <f>Q91*H91</f>
        <v>0</v>
      </c>
      <c r="S91" s="198">
        <v>0</v>
      </c>
      <c r="T91" s="19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200" t="s">
        <v>178</v>
      </c>
      <c r="AT91" s="200" t="s">
        <v>174</v>
      </c>
      <c r="AU91" s="200" t="s">
        <v>83</v>
      </c>
      <c r="AY91" s="18" t="s">
        <v>172</v>
      </c>
      <c r="BE91" s="201">
        <f>IF(N91="základní",J91,0)</f>
        <v>0</v>
      </c>
      <c r="BF91" s="201">
        <f>IF(N91="snížená",J91,0)</f>
        <v>0</v>
      </c>
      <c r="BG91" s="201">
        <f>IF(N91="zákl. přenesená",J91,0)</f>
        <v>0</v>
      </c>
      <c r="BH91" s="201">
        <f>IF(N91="sníž. přenesená",J91,0)</f>
        <v>0</v>
      </c>
      <c r="BI91" s="201">
        <f>IF(N91="nulová",J91,0)</f>
        <v>0</v>
      </c>
      <c r="BJ91" s="18" t="s">
        <v>81</v>
      </c>
      <c r="BK91" s="201">
        <f>ROUND(I91*H91,2)</f>
        <v>0</v>
      </c>
      <c r="BL91" s="18" t="s">
        <v>178</v>
      </c>
      <c r="BM91" s="200" t="s">
        <v>190</v>
      </c>
    </row>
    <row r="92" spans="1:65" s="13" customFormat="1">
      <c r="B92" s="202"/>
      <c r="C92" s="203"/>
      <c r="D92" s="204" t="s">
        <v>180</v>
      </c>
      <c r="E92" s="205" t="s">
        <v>21</v>
      </c>
      <c r="F92" s="206" t="s">
        <v>946</v>
      </c>
      <c r="G92" s="203"/>
      <c r="H92" s="207">
        <v>20</v>
      </c>
      <c r="I92" s="208"/>
      <c r="J92" s="203"/>
      <c r="K92" s="203"/>
      <c r="L92" s="209"/>
      <c r="M92" s="210"/>
      <c r="N92" s="211"/>
      <c r="O92" s="211"/>
      <c r="P92" s="211"/>
      <c r="Q92" s="211"/>
      <c r="R92" s="211"/>
      <c r="S92" s="211"/>
      <c r="T92" s="212"/>
      <c r="AT92" s="213" t="s">
        <v>180</v>
      </c>
      <c r="AU92" s="213" t="s">
        <v>83</v>
      </c>
      <c r="AV92" s="13" t="s">
        <v>83</v>
      </c>
      <c r="AW92" s="13" t="s">
        <v>34</v>
      </c>
      <c r="AX92" s="13" t="s">
        <v>73</v>
      </c>
      <c r="AY92" s="213" t="s">
        <v>172</v>
      </c>
    </row>
    <row r="93" spans="1:65" s="14" customFormat="1">
      <c r="B93" s="214"/>
      <c r="C93" s="215"/>
      <c r="D93" s="204" t="s">
        <v>180</v>
      </c>
      <c r="E93" s="216" t="s">
        <v>21</v>
      </c>
      <c r="F93" s="217" t="s">
        <v>182</v>
      </c>
      <c r="G93" s="215"/>
      <c r="H93" s="218">
        <v>20</v>
      </c>
      <c r="I93" s="219"/>
      <c r="J93" s="215"/>
      <c r="K93" s="215"/>
      <c r="L93" s="220"/>
      <c r="M93" s="221"/>
      <c r="N93" s="222"/>
      <c r="O93" s="222"/>
      <c r="P93" s="222"/>
      <c r="Q93" s="222"/>
      <c r="R93" s="222"/>
      <c r="S93" s="222"/>
      <c r="T93" s="223"/>
      <c r="AT93" s="224" t="s">
        <v>180</v>
      </c>
      <c r="AU93" s="224" t="s">
        <v>83</v>
      </c>
      <c r="AV93" s="14" t="s">
        <v>178</v>
      </c>
      <c r="AW93" s="14" t="s">
        <v>34</v>
      </c>
      <c r="AX93" s="14" t="s">
        <v>81</v>
      </c>
      <c r="AY93" s="224" t="s">
        <v>172</v>
      </c>
    </row>
    <row r="94" spans="1:65" s="2" customFormat="1" ht="24" customHeight="1">
      <c r="A94" s="35"/>
      <c r="B94" s="36"/>
      <c r="C94" s="189" t="s">
        <v>178</v>
      </c>
      <c r="D94" s="189" t="s">
        <v>174</v>
      </c>
      <c r="E94" s="190" t="s">
        <v>192</v>
      </c>
      <c r="F94" s="191" t="s">
        <v>193</v>
      </c>
      <c r="G94" s="192" t="s">
        <v>194</v>
      </c>
      <c r="H94" s="193">
        <v>20</v>
      </c>
      <c r="I94" s="194"/>
      <c r="J94" s="195">
        <f>ROUND(I94*H94,2)</f>
        <v>0</v>
      </c>
      <c r="K94" s="191" t="s">
        <v>177</v>
      </c>
      <c r="L94" s="40"/>
      <c r="M94" s="196" t="s">
        <v>21</v>
      </c>
      <c r="N94" s="197" t="s">
        <v>44</v>
      </c>
      <c r="O94" s="65"/>
      <c r="P94" s="198">
        <f>O94*H94</f>
        <v>0</v>
      </c>
      <c r="Q94" s="198">
        <v>0</v>
      </c>
      <c r="R94" s="198">
        <f>Q94*H94</f>
        <v>0</v>
      </c>
      <c r="S94" s="198">
        <v>0</v>
      </c>
      <c r="T94" s="19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200" t="s">
        <v>178</v>
      </c>
      <c r="AT94" s="200" t="s">
        <v>174</v>
      </c>
      <c r="AU94" s="200" t="s">
        <v>83</v>
      </c>
      <c r="AY94" s="18" t="s">
        <v>172</v>
      </c>
      <c r="BE94" s="201">
        <f>IF(N94="základní",J94,0)</f>
        <v>0</v>
      </c>
      <c r="BF94" s="201">
        <f>IF(N94="snížená",J94,0)</f>
        <v>0</v>
      </c>
      <c r="BG94" s="201">
        <f>IF(N94="zákl. přenesená",J94,0)</f>
        <v>0</v>
      </c>
      <c r="BH94" s="201">
        <f>IF(N94="sníž. přenesená",J94,0)</f>
        <v>0</v>
      </c>
      <c r="BI94" s="201">
        <f>IF(N94="nulová",J94,0)</f>
        <v>0</v>
      </c>
      <c r="BJ94" s="18" t="s">
        <v>81</v>
      </c>
      <c r="BK94" s="201">
        <f>ROUND(I94*H94,2)</f>
        <v>0</v>
      </c>
      <c r="BL94" s="18" t="s">
        <v>178</v>
      </c>
      <c r="BM94" s="200" t="s">
        <v>195</v>
      </c>
    </row>
    <row r="95" spans="1:65" s="2" customFormat="1" ht="48" customHeight="1">
      <c r="A95" s="35"/>
      <c r="B95" s="36"/>
      <c r="C95" s="189" t="s">
        <v>196</v>
      </c>
      <c r="D95" s="189" t="s">
        <v>174</v>
      </c>
      <c r="E95" s="190" t="s">
        <v>210</v>
      </c>
      <c r="F95" s="191" t="s">
        <v>211</v>
      </c>
      <c r="G95" s="192" t="s">
        <v>199</v>
      </c>
      <c r="H95" s="193">
        <v>3</v>
      </c>
      <c r="I95" s="194"/>
      <c r="J95" s="195">
        <f>ROUND(I95*H95,2)</f>
        <v>0</v>
      </c>
      <c r="K95" s="191" t="s">
        <v>177</v>
      </c>
      <c r="L95" s="40"/>
      <c r="M95" s="196" t="s">
        <v>21</v>
      </c>
      <c r="N95" s="197" t="s">
        <v>44</v>
      </c>
      <c r="O95" s="65"/>
      <c r="P95" s="198">
        <f>O95*H95</f>
        <v>0</v>
      </c>
      <c r="Q95" s="198">
        <v>3.6900000000000002E-2</v>
      </c>
      <c r="R95" s="198">
        <f>Q95*H95</f>
        <v>0.11070000000000001</v>
      </c>
      <c r="S95" s="198">
        <v>0</v>
      </c>
      <c r="T95" s="19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200" t="s">
        <v>178</v>
      </c>
      <c r="AT95" s="200" t="s">
        <v>174</v>
      </c>
      <c r="AU95" s="200" t="s">
        <v>83</v>
      </c>
      <c r="AY95" s="18" t="s">
        <v>172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18" t="s">
        <v>81</v>
      </c>
      <c r="BK95" s="201">
        <f>ROUND(I95*H95,2)</f>
        <v>0</v>
      </c>
      <c r="BL95" s="18" t="s">
        <v>178</v>
      </c>
      <c r="BM95" s="200" t="s">
        <v>212</v>
      </c>
    </row>
    <row r="96" spans="1:65" s="15" customFormat="1">
      <c r="B96" s="225"/>
      <c r="C96" s="226"/>
      <c r="D96" s="204" t="s">
        <v>180</v>
      </c>
      <c r="E96" s="227" t="s">
        <v>21</v>
      </c>
      <c r="F96" s="228" t="s">
        <v>201</v>
      </c>
      <c r="G96" s="226"/>
      <c r="H96" s="227" t="s">
        <v>21</v>
      </c>
      <c r="I96" s="229"/>
      <c r="J96" s="226"/>
      <c r="K96" s="226"/>
      <c r="L96" s="230"/>
      <c r="M96" s="231"/>
      <c r="N96" s="232"/>
      <c r="O96" s="232"/>
      <c r="P96" s="232"/>
      <c r="Q96" s="232"/>
      <c r="R96" s="232"/>
      <c r="S96" s="232"/>
      <c r="T96" s="233"/>
      <c r="AT96" s="234" t="s">
        <v>180</v>
      </c>
      <c r="AU96" s="234" t="s">
        <v>83</v>
      </c>
      <c r="AV96" s="15" t="s">
        <v>81</v>
      </c>
      <c r="AW96" s="15" t="s">
        <v>34</v>
      </c>
      <c r="AX96" s="15" t="s">
        <v>73</v>
      </c>
      <c r="AY96" s="234" t="s">
        <v>172</v>
      </c>
    </row>
    <row r="97" spans="1:65" s="13" customFormat="1">
      <c r="B97" s="202"/>
      <c r="C97" s="203"/>
      <c r="D97" s="204" t="s">
        <v>180</v>
      </c>
      <c r="E97" s="205" t="s">
        <v>21</v>
      </c>
      <c r="F97" s="206" t="s">
        <v>202</v>
      </c>
      <c r="G97" s="203"/>
      <c r="H97" s="207">
        <v>3</v>
      </c>
      <c r="I97" s="208"/>
      <c r="J97" s="203"/>
      <c r="K97" s="203"/>
      <c r="L97" s="209"/>
      <c r="M97" s="210"/>
      <c r="N97" s="211"/>
      <c r="O97" s="211"/>
      <c r="P97" s="211"/>
      <c r="Q97" s="211"/>
      <c r="R97" s="211"/>
      <c r="S97" s="211"/>
      <c r="T97" s="212"/>
      <c r="AT97" s="213" t="s">
        <v>180</v>
      </c>
      <c r="AU97" s="213" t="s">
        <v>83</v>
      </c>
      <c r="AV97" s="13" t="s">
        <v>83</v>
      </c>
      <c r="AW97" s="13" t="s">
        <v>34</v>
      </c>
      <c r="AX97" s="13" t="s">
        <v>73</v>
      </c>
      <c r="AY97" s="213" t="s">
        <v>172</v>
      </c>
    </row>
    <row r="98" spans="1:65" s="14" customFormat="1">
      <c r="B98" s="214"/>
      <c r="C98" s="215"/>
      <c r="D98" s="204" t="s">
        <v>180</v>
      </c>
      <c r="E98" s="216" t="s">
        <v>21</v>
      </c>
      <c r="F98" s="217" t="s">
        <v>182</v>
      </c>
      <c r="G98" s="215"/>
      <c r="H98" s="218">
        <v>3</v>
      </c>
      <c r="I98" s="219"/>
      <c r="J98" s="215"/>
      <c r="K98" s="215"/>
      <c r="L98" s="220"/>
      <c r="M98" s="221"/>
      <c r="N98" s="222"/>
      <c r="O98" s="222"/>
      <c r="P98" s="222"/>
      <c r="Q98" s="222"/>
      <c r="R98" s="222"/>
      <c r="S98" s="222"/>
      <c r="T98" s="223"/>
      <c r="AT98" s="224" t="s">
        <v>180</v>
      </c>
      <c r="AU98" s="224" t="s">
        <v>83</v>
      </c>
      <c r="AV98" s="14" t="s">
        <v>178</v>
      </c>
      <c r="AW98" s="14" t="s">
        <v>34</v>
      </c>
      <c r="AX98" s="14" t="s">
        <v>81</v>
      </c>
      <c r="AY98" s="224" t="s">
        <v>172</v>
      </c>
    </row>
    <row r="99" spans="1:65" s="2" customFormat="1" ht="24" customHeight="1">
      <c r="A99" s="35"/>
      <c r="B99" s="36"/>
      <c r="C99" s="189" t="s">
        <v>203</v>
      </c>
      <c r="D99" s="189" t="s">
        <v>174</v>
      </c>
      <c r="E99" s="190" t="s">
        <v>215</v>
      </c>
      <c r="F99" s="191" t="s">
        <v>216</v>
      </c>
      <c r="G99" s="192" t="s">
        <v>217</v>
      </c>
      <c r="H99" s="193">
        <v>4</v>
      </c>
      <c r="I99" s="194"/>
      <c r="J99" s="195">
        <f>ROUND(I99*H99,2)</f>
        <v>0</v>
      </c>
      <c r="K99" s="191" t="s">
        <v>177</v>
      </c>
      <c r="L99" s="40"/>
      <c r="M99" s="196" t="s">
        <v>21</v>
      </c>
      <c r="N99" s="197" t="s">
        <v>44</v>
      </c>
      <c r="O99" s="65"/>
      <c r="P99" s="198">
        <f>O99*H99</f>
        <v>0</v>
      </c>
      <c r="Q99" s="198">
        <v>6.4999999999999997E-4</v>
      </c>
      <c r="R99" s="198">
        <f>Q99*H99</f>
        <v>2.5999999999999999E-3</v>
      </c>
      <c r="S99" s="198">
        <v>0</v>
      </c>
      <c r="T99" s="19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200" t="s">
        <v>178</v>
      </c>
      <c r="AT99" s="200" t="s">
        <v>174</v>
      </c>
      <c r="AU99" s="200" t="s">
        <v>83</v>
      </c>
      <c r="AY99" s="18" t="s">
        <v>172</v>
      </c>
      <c r="BE99" s="201">
        <f>IF(N99="základní",J99,0)</f>
        <v>0</v>
      </c>
      <c r="BF99" s="201">
        <f>IF(N99="snížená",J99,0)</f>
        <v>0</v>
      </c>
      <c r="BG99" s="201">
        <f>IF(N99="zákl. přenesená",J99,0)</f>
        <v>0</v>
      </c>
      <c r="BH99" s="201">
        <f>IF(N99="sníž. přenesená",J99,0)</f>
        <v>0</v>
      </c>
      <c r="BI99" s="201">
        <f>IF(N99="nulová",J99,0)</f>
        <v>0</v>
      </c>
      <c r="BJ99" s="18" t="s">
        <v>81</v>
      </c>
      <c r="BK99" s="201">
        <f>ROUND(I99*H99,2)</f>
        <v>0</v>
      </c>
      <c r="BL99" s="18" t="s">
        <v>178</v>
      </c>
      <c r="BM99" s="200" t="s">
        <v>218</v>
      </c>
    </row>
    <row r="100" spans="1:65" s="2" customFormat="1" ht="24" customHeight="1">
      <c r="A100" s="35"/>
      <c r="B100" s="36"/>
      <c r="C100" s="189" t="s">
        <v>209</v>
      </c>
      <c r="D100" s="189" t="s">
        <v>174</v>
      </c>
      <c r="E100" s="190" t="s">
        <v>220</v>
      </c>
      <c r="F100" s="191" t="s">
        <v>221</v>
      </c>
      <c r="G100" s="192" t="s">
        <v>217</v>
      </c>
      <c r="H100" s="193">
        <v>4</v>
      </c>
      <c r="I100" s="194"/>
      <c r="J100" s="195">
        <f>ROUND(I100*H100,2)</f>
        <v>0</v>
      </c>
      <c r="K100" s="191" t="s">
        <v>177</v>
      </c>
      <c r="L100" s="40"/>
      <c r="M100" s="196" t="s">
        <v>21</v>
      </c>
      <c r="N100" s="197" t="s">
        <v>44</v>
      </c>
      <c r="O100" s="65"/>
      <c r="P100" s="198">
        <f>O100*H100</f>
        <v>0</v>
      </c>
      <c r="Q100" s="198">
        <v>0</v>
      </c>
      <c r="R100" s="198">
        <f>Q100*H100</f>
        <v>0</v>
      </c>
      <c r="S100" s="198">
        <v>0</v>
      </c>
      <c r="T100" s="19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200" t="s">
        <v>178</v>
      </c>
      <c r="AT100" s="200" t="s">
        <v>174</v>
      </c>
      <c r="AU100" s="200" t="s">
        <v>83</v>
      </c>
      <c r="AY100" s="18" t="s">
        <v>172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18" t="s">
        <v>81</v>
      </c>
      <c r="BK100" s="201">
        <f>ROUND(I100*H100,2)</f>
        <v>0</v>
      </c>
      <c r="BL100" s="18" t="s">
        <v>178</v>
      </c>
      <c r="BM100" s="200" t="s">
        <v>222</v>
      </c>
    </row>
    <row r="101" spans="1:65" s="2" customFormat="1" ht="24" customHeight="1">
      <c r="A101" s="35"/>
      <c r="B101" s="36"/>
      <c r="C101" s="189" t="s">
        <v>214</v>
      </c>
      <c r="D101" s="189" t="s">
        <v>174</v>
      </c>
      <c r="E101" s="190" t="s">
        <v>223</v>
      </c>
      <c r="F101" s="191" t="s">
        <v>224</v>
      </c>
      <c r="G101" s="192" t="s">
        <v>125</v>
      </c>
      <c r="H101" s="193">
        <v>12</v>
      </c>
      <c r="I101" s="194"/>
      <c r="J101" s="195">
        <f>ROUND(I101*H101,2)</f>
        <v>0</v>
      </c>
      <c r="K101" s="191" t="s">
        <v>177</v>
      </c>
      <c r="L101" s="40"/>
      <c r="M101" s="196" t="s">
        <v>21</v>
      </c>
      <c r="N101" s="197" t="s">
        <v>44</v>
      </c>
      <c r="O101" s="65"/>
      <c r="P101" s="198">
        <f>O101*H101</f>
        <v>0</v>
      </c>
      <c r="Q101" s="198">
        <v>6.4000000000000005E-4</v>
      </c>
      <c r="R101" s="198">
        <f>Q101*H101</f>
        <v>7.6800000000000011E-3</v>
      </c>
      <c r="S101" s="198">
        <v>0</v>
      </c>
      <c r="T101" s="19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200" t="s">
        <v>178</v>
      </c>
      <c r="AT101" s="200" t="s">
        <v>174</v>
      </c>
      <c r="AU101" s="200" t="s">
        <v>83</v>
      </c>
      <c r="AY101" s="18" t="s">
        <v>172</v>
      </c>
      <c r="BE101" s="201">
        <f>IF(N101="základní",J101,0)</f>
        <v>0</v>
      </c>
      <c r="BF101" s="201">
        <f>IF(N101="snížená",J101,0)</f>
        <v>0</v>
      </c>
      <c r="BG101" s="201">
        <f>IF(N101="zákl. přenesená",J101,0)</f>
        <v>0</v>
      </c>
      <c r="BH101" s="201">
        <f>IF(N101="sníž. přenesená",J101,0)</f>
        <v>0</v>
      </c>
      <c r="BI101" s="201">
        <f>IF(N101="nulová",J101,0)</f>
        <v>0</v>
      </c>
      <c r="BJ101" s="18" t="s">
        <v>81</v>
      </c>
      <c r="BK101" s="201">
        <f>ROUND(I101*H101,2)</f>
        <v>0</v>
      </c>
      <c r="BL101" s="18" t="s">
        <v>178</v>
      </c>
      <c r="BM101" s="200" t="s">
        <v>225</v>
      </c>
    </row>
    <row r="102" spans="1:65" s="13" customFormat="1">
      <c r="B102" s="202"/>
      <c r="C102" s="203"/>
      <c r="D102" s="204" t="s">
        <v>180</v>
      </c>
      <c r="E102" s="205" t="s">
        <v>21</v>
      </c>
      <c r="F102" s="206" t="s">
        <v>1068</v>
      </c>
      <c r="G102" s="203"/>
      <c r="H102" s="207">
        <v>12</v>
      </c>
      <c r="I102" s="208"/>
      <c r="J102" s="203"/>
      <c r="K102" s="203"/>
      <c r="L102" s="209"/>
      <c r="M102" s="210"/>
      <c r="N102" s="211"/>
      <c r="O102" s="211"/>
      <c r="P102" s="211"/>
      <c r="Q102" s="211"/>
      <c r="R102" s="211"/>
      <c r="S102" s="211"/>
      <c r="T102" s="212"/>
      <c r="AT102" s="213" t="s">
        <v>180</v>
      </c>
      <c r="AU102" s="213" t="s">
        <v>83</v>
      </c>
      <c r="AV102" s="13" t="s">
        <v>83</v>
      </c>
      <c r="AW102" s="13" t="s">
        <v>34</v>
      </c>
      <c r="AX102" s="13" t="s">
        <v>73</v>
      </c>
      <c r="AY102" s="213" t="s">
        <v>172</v>
      </c>
    </row>
    <row r="103" spans="1:65" s="14" customFormat="1">
      <c r="B103" s="214"/>
      <c r="C103" s="215"/>
      <c r="D103" s="204" t="s">
        <v>180</v>
      </c>
      <c r="E103" s="216" t="s">
        <v>21</v>
      </c>
      <c r="F103" s="217" t="s">
        <v>182</v>
      </c>
      <c r="G103" s="215"/>
      <c r="H103" s="218">
        <v>12</v>
      </c>
      <c r="I103" s="219"/>
      <c r="J103" s="215"/>
      <c r="K103" s="215"/>
      <c r="L103" s="220"/>
      <c r="M103" s="221"/>
      <c r="N103" s="222"/>
      <c r="O103" s="222"/>
      <c r="P103" s="222"/>
      <c r="Q103" s="222"/>
      <c r="R103" s="222"/>
      <c r="S103" s="222"/>
      <c r="T103" s="223"/>
      <c r="AT103" s="224" t="s">
        <v>180</v>
      </c>
      <c r="AU103" s="224" t="s">
        <v>83</v>
      </c>
      <c r="AV103" s="14" t="s">
        <v>178</v>
      </c>
      <c r="AW103" s="14" t="s">
        <v>34</v>
      </c>
      <c r="AX103" s="14" t="s">
        <v>81</v>
      </c>
      <c r="AY103" s="224" t="s">
        <v>172</v>
      </c>
    </row>
    <row r="104" spans="1:65" s="2" customFormat="1" ht="24" customHeight="1">
      <c r="A104" s="35"/>
      <c r="B104" s="36"/>
      <c r="C104" s="189" t="s">
        <v>219</v>
      </c>
      <c r="D104" s="189" t="s">
        <v>174</v>
      </c>
      <c r="E104" s="190" t="s">
        <v>228</v>
      </c>
      <c r="F104" s="191" t="s">
        <v>229</v>
      </c>
      <c r="G104" s="192" t="s">
        <v>125</v>
      </c>
      <c r="H104" s="193">
        <v>12</v>
      </c>
      <c r="I104" s="194"/>
      <c r="J104" s="195">
        <f>ROUND(I104*H104,2)</f>
        <v>0</v>
      </c>
      <c r="K104" s="191" t="s">
        <v>177</v>
      </c>
      <c r="L104" s="40"/>
      <c r="M104" s="196" t="s">
        <v>21</v>
      </c>
      <c r="N104" s="197" t="s">
        <v>44</v>
      </c>
      <c r="O104" s="65"/>
      <c r="P104" s="198">
        <f>O104*H104</f>
        <v>0</v>
      </c>
      <c r="Q104" s="198">
        <v>0</v>
      </c>
      <c r="R104" s="198">
        <f>Q104*H104</f>
        <v>0</v>
      </c>
      <c r="S104" s="198">
        <v>0</v>
      </c>
      <c r="T104" s="19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200" t="s">
        <v>178</v>
      </c>
      <c r="AT104" s="200" t="s">
        <v>174</v>
      </c>
      <c r="AU104" s="200" t="s">
        <v>83</v>
      </c>
      <c r="AY104" s="18" t="s">
        <v>172</v>
      </c>
      <c r="BE104" s="201">
        <f>IF(N104="základní",J104,0)</f>
        <v>0</v>
      </c>
      <c r="BF104" s="201">
        <f>IF(N104="snížená",J104,0)</f>
        <v>0</v>
      </c>
      <c r="BG104" s="201">
        <f>IF(N104="zákl. přenesená",J104,0)</f>
        <v>0</v>
      </c>
      <c r="BH104" s="201">
        <f>IF(N104="sníž. přenesená",J104,0)</f>
        <v>0</v>
      </c>
      <c r="BI104" s="201">
        <f>IF(N104="nulová",J104,0)</f>
        <v>0</v>
      </c>
      <c r="BJ104" s="18" t="s">
        <v>81</v>
      </c>
      <c r="BK104" s="201">
        <f>ROUND(I104*H104,2)</f>
        <v>0</v>
      </c>
      <c r="BL104" s="18" t="s">
        <v>178</v>
      </c>
      <c r="BM104" s="200" t="s">
        <v>230</v>
      </c>
    </row>
    <row r="105" spans="1:65" s="2" customFormat="1" ht="24" customHeight="1">
      <c r="A105" s="35"/>
      <c r="B105" s="36"/>
      <c r="C105" s="189" t="s">
        <v>109</v>
      </c>
      <c r="D105" s="189" t="s">
        <v>174</v>
      </c>
      <c r="E105" s="190" t="s">
        <v>241</v>
      </c>
      <c r="F105" s="191" t="s">
        <v>242</v>
      </c>
      <c r="G105" s="192" t="s">
        <v>199</v>
      </c>
      <c r="H105" s="193">
        <v>596</v>
      </c>
      <c r="I105" s="194"/>
      <c r="J105" s="195">
        <f>ROUND(I105*H105,2)</f>
        <v>0</v>
      </c>
      <c r="K105" s="191" t="s">
        <v>177</v>
      </c>
      <c r="L105" s="40"/>
      <c r="M105" s="196" t="s">
        <v>21</v>
      </c>
      <c r="N105" s="197" t="s">
        <v>44</v>
      </c>
      <c r="O105" s="65"/>
      <c r="P105" s="198">
        <f>O105*H105</f>
        <v>0</v>
      </c>
      <c r="Q105" s="198">
        <v>1.4999999999999999E-4</v>
      </c>
      <c r="R105" s="198">
        <f>Q105*H105</f>
        <v>8.9399999999999993E-2</v>
      </c>
      <c r="S105" s="198">
        <v>0</v>
      </c>
      <c r="T105" s="19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200" t="s">
        <v>178</v>
      </c>
      <c r="AT105" s="200" t="s">
        <v>174</v>
      </c>
      <c r="AU105" s="200" t="s">
        <v>83</v>
      </c>
      <c r="AY105" s="18" t="s">
        <v>172</v>
      </c>
      <c r="BE105" s="201">
        <f>IF(N105="základní",J105,0)</f>
        <v>0</v>
      </c>
      <c r="BF105" s="201">
        <f>IF(N105="snížená",J105,0)</f>
        <v>0</v>
      </c>
      <c r="BG105" s="201">
        <f>IF(N105="zákl. přenesená",J105,0)</f>
        <v>0</v>
      </c>
      <c r="BH105" s="201">
        <f>IF(N105="sníž. přenesená",J105,0)</f>
        <v>0</v>
      </c>
      <c r="BI105" s="201">
        <f>IF(N105="nulová",J105,0)</f>
        <v>0</v>
      </c>
      <c r="BJ105" s="18" t="s">
        <v>81</v>
      </c>
      <c r="BK105" s="201">
        <f>ROUND(I105*H105,2)</f>
        <v>0</v>
      </c>
      <c r="BL105" s="18" t="s">
        <v>178</v>
      </c>
      <c r="BM105" s="200" t="s">
        <v>243</v>
      </c>
    </row>
    <row r="106" spans="1:65" s="13" customFormat="1">
      <c r="B106" s="202"/>
      <c r="C106" s="203"/>
      <c r="D106" s="204" t="s">
        <v>180</v>
      </c>
      <c r="E106" s="205" t="s">
        <v>21</v>
      </c>
      <c r="F106" s="206" t="s">
        <v>1217</v>
      </c>
      <c r="G106" s="203"/>
      <c r="H106" s="207">
        <v>596</v>
      </c>
      <c r="I106" s="208"/>
      <c r="J106" s="203"/>
      <c r="K106" s="203"/>
      <c r="L106" s="209"/>
      <c r="M106" s="210"/>
      <c r="N106" s="211"/>
      <c r="O106" s="211"/>
      <c r="P106" s="211"/>
      <c r="Q106" s="211"/>
      <c r="R106" s="211"/>
      <c r="S106" s="211"/>
      <c r="T106" s="212"/>
      <c r="AT106" s="213" t="s">
        <v>180</v>
      </c>
      <c r="AU106" s="213" t="s">
        <v>83</v>
      </c>
      <c r="AV106" s="13" t="s">
        <v>83</v>
      </c>
      <c r="AW106" s="13" t="s">
        <v>34</v>
      </c>
      <c r="AX106" s="13" t="s">
        <v>73</v>
      </c>
      <c r="AY106" s="213" t="s">
        <v>172</v>
      </c>
    </row>
    <row r="107" spans="1:65" s="14" customFormat="1">
      <c r="B107" s="214"/>
      <c r="C107" s="215"/>
      <c r="D107" s="204" t="s">
        <v>180</v>
      </c>
      <c r="E107" s="216" t="s">
        <v>21</v>
      </c>
      <c r="F107" s="217" t="s">
        <v>182</v>
      </c>
      <c r="G107" s="215"/>
      <c r="H107" s="218">
        <v>596</v>
      </c>
      <c r="I107" s="219"/>
      <c r="J107" s="215"/>
      <c r="K107" s="215"/>
      <c r="L107" s="220"/>
      <c r="M107" s="221"/>
      <c r="N107" s="222"/>
      <c r="O107" s="222"/>
      <c r="P107" s="222"/>
      <c r="Q107" s="222"/>
      <c r="R107" s="222"/>
      <c r="S107" s="222"/>
      <c r="T107" s="223"/>
      <c r="AT107" s="224" t="s">
        <v>180</v>
      </c>
      <c r="AU107" s="224" t="s">
        <v>83</v>
      </c>
      <c r="AV107" s="14" t="s">
        <v>178</v>
      </c>
      <c r="AW107" s="14" t="s">
        <v>34</v>
      </c>
      <c r="AX107" s="14" t="s">
        <v>81</v>
      </c>
      <c r="AY107" s="224" t="s">
        <v>172</v>
      </c>
    </row>
    <row r="108" spans="1:65" s="2" customFormat="1" ht="24" customHeight="1">
      <c r="A108" s="35"/>
      <c r="B108" s="36"/>
      <c r="C108" s="189" t="s">
        <v>227</v>
      </c>
      <c r="D108" s="189" t="s">
        <v>174</v>
      </c>
      <c r="E108" s="190" t="s">
        <v>245</v>
      </c>
      <c r="F108" s="191" t="s">
        <v>246</v>
      </c>
      <c r="G108" s="192" t="s">
        <v>199</v>
      </c>
      <c r="H108" s="193">
        <v>596</v>
      </c>
      <c r="I108" s="194"/>
      <c r="J108" s="195">
        <f>ROUND(I108*H108,2)</f>
        <v>0</v>
      </c>
      <c r="K108" s="191" t="s">
        <v>177</v>
      </c>
      <c r="L108" s="40"/>
      <c r="M108" s="196" t="s">
        <v>21</v>
      </c>
      <c r="N108" s="197" t="s">
        <v>44</v>
      </c>
      <c r="O108" s="65"/>
      <c r="P108" s="198">
        <f>O108*H108</f>
        <v>0</v>
      </c>
      <c r="Q108" s="198">
        <v>0</v>
      </c>
      <c r="R108" s="198">
        <f>Q108*H108</f>
        <v>0</v>
      </c>
      <c r="S108" s="198">
        <v>0</v>
      </c>
      <c r="T108" s="19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200" t="s">
        <v>178</v>
      </c>
      <c r="AT108" s="200" t="s">
        <v>174</v>
      </c>
      <c r="AU108" s="200" t="s">
        <v>83</v>
      </c>
      <c r="AY108" s="18" t="s">
        <v>172</v>
      </c>
      <c r="BE108" s="201">
        <f>IF(N108="základní",J108,0)</f>
        <v>0</v>
      </c>
      <c r="BF108" s="201">
        <f>IF(N108="snížená",J108,0)</f>
        <v>0</v>
      </c>
      <c r="BG108" s="201">
        <f>IF(N108="zákl. přenesená",J108,0)</f>
        <v>0</v>
      </c>
      <c r="BH108" s="201">
        <f>IF(N108="sníž. přenesená",J108,0)</f>
        <v>0</v>
      </c>
      <c r="BI108" s="201">
        <f>IF(N108="nulová",J108,0)</f>
        <v>0</v>
      </c>
      <c r="BJ108" s="18" t="s">
        <v>81</v>
      </c>
      <c r="BK108" s="201">
        <f>ROUND(I108*H108,2)</f>
        <v>0</v>
      </c>
      <c r="BL108" s="18" t="s">
        <v>178</v>
      </c>
      <c r="BM108" s="200" t="s">
        <v>247</v>
      </c>
    </row>
    <row r="109" spans="1:65" s="2" customFormat="1" ht="16.5" customHeight="1">
      <c r="A109" s="35"/>
      <c r="B109" s="36"/>
      <c r="C109" s="189" t="s">
        <v>231</v>
      </c>
      <c r="D109" s="189" t="s">
        <v>174</v>
      </c>
      <c r="E109" s="190" t="s">
        <v>249</v>
      </c>
      <c r="F109" s="191" t="s">
        <v>250</v>
      </c>
      <c r="G109" s="192" t="s">
        <v>199</v>
      </c>
      <c r="H109" s="193">
        <v>24.5</v>
      </c>
      <c r="I109" s="194"/>
      <c r="J109" s="195">
        <f>ROUND(I109*H109,2)</f>
        <v>0</v>
      </c>
      <c r="K109" s="191" t="s">
        <v>177</v>
      </c>
      <c r="L109" s="40"/>
      <c r="M109" s="196" t="s">
        <v>21</v>
      </c>
      <c r="N109" s="197" t="s">
        <v>44</v>
      </c>
      <c r="O109" s="65"/>
      <c r="P109" s="198">
        <f>O109*H109</f>
        <v>0</v>
      </c>
      <c r="Q109" s="198">
        <v>4.6999999999999999E-4</v>
      </c>
      <c r="R109" s="198">
        <f>Q109*H109</f>
        <v>1.1514999999999999E-2</v>
      </c>
      <c r="S109" s="198">
        <v>0</v>
      </c>
      <c r="T109" s="19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200" t="s">
        <v>178</v>
      </c>
      <c r="AT109" s="200" t="s">
        <v>174</v>
      </c>
      <c r="AU109" s="200" t="s">
        <v>83</v>
      </c>
      <c r="AY109" s="18" t="s">
        <v>172</v>
      </c>
      <c r="BE109" s="201">
        <f>IF(N109="základní",J109,0)</f>
        <v>0</v>
      </c>
      <c r="BF109" s="201">
        <f>IF(N109="snížená",J109,0)</f>
        <v>0</v>
      </c>
      <c r="BG109" s="201">
        <f>IF(N109="zákl. přenesená",J109,0)</f>
        <v>0</v>
      </c>
      <c r="BH109" s="201">
        <f>IF(N109="sníž. přenesená",J109,0)</f>
        <v>0</v>
      </c>
      <c r="BI109" s="201">
        <f>IF(N109="nulová",J109,0)</f>
        <v>0</v>
      </c>
      <c r="BJ109" s="18" t="s">
        <v>81</v>
      </c>
      <c r="BK109" s="201">
        <f>ROUND(I109*H109,2)</f>
        <v>0</v>
      </c>
      <c r="BL109" s="18" t="s">
        <v>178</v>
      </c>
      <c r="BM109" s="200" t="s">
        <v>251</v>
      </c>
    </row>
    <row r="110" spans="1:65" s="13" customFormat="1">
      <c r="B110" s="202"/>
      <c r="C110" s="203"/>
      <c r="D110" s="204" t="s">
        <v>180</v>
      </c>
      <c r="E110" s="205" t="s">
        <v>21</v>
      </c>
      <c r="F110" s="206" t="s">
        <v>1218</v>
      </c>
      <c r="G110" s="203"/>
      <c r="H110" s="207">
        <v>24.5</v>
      </c>
      <c r="I110" s="208"/>
      <c r="J110" s="203"/>
      <c r="K110" s="203"/>
      <c r="L110" s="209"/>
      <c r="M110" s="210"/>
      <c r="N110" s="211"/>
      <c r="O110" s="211"/>
      <c r="P110" s="211"/>
      <c r="Q110" s="211"/>
      <c r="R110" s="211"/>
      <c r="S110" s="211"/>
      <c r="T110" s="212"/>
      <c r="AT110" s="213" t="s">
        <v>180</v>
      </c>
      <c r="AU110" s="213" t="s">
        <v>83</v>
      </c>
      <c r="AV110" s="13" t="s">
        <v>83</v>
      </c>
      <c r="AW110" s="13" t="s">
        <v>34</v>
      </c>
      <c r="AX110" s="13" t="s">
        <v>73</v>
      </c>
      <c r="AY110" s="213" t="s">
        <v>172</v>
      </c>
    </row>
    <row r="111" spans="1:65" s="14" customFormat="1">
      <c r="B111" s="214"/>
      <c r="C111" s="215"/>
      <c r="D111" s="204" t="s">
        <v>180</v>
      </c>
      <c r="E111" s="216" t="s">
        <v>21</v>
      </c>
      <c r="F111" s="217" t="s">
        <v>182</v>
      </c>
      <c r="G111" s="215"/>
      <c r="H111" s="218">
        <v>24.5</v>
      </c>
      <c r="I111" s="219"/>
      <c r="J111" s="215"/>
      <c r="K111" s="215"/>
      <c r="L111" s="220"/>
      <c r="M111" s="221"/>
      <c r="N111" s="222"/>
      <c r="O111" s="222"/>
      <c r="P111" s="222"/>
      <c r="Q111" s="222"/>
      <c r="R111" s="222"/>
      <c r="S111" s="222"/>
      <c r="T111" s="223"/>
      <c r="AT111" s="224" t="s">
        <v>180</v>
      </c>
      <c r="AU111" s="224" t="s">
        <v>83</v>
      </c>
      <c r="AV111" s="14" t="s">
        <v>178</v>
      </c>
      <c r="AW111" s="14" t="s">
        <v>34</v>
      </c>
      <c r="AX111" s="14" t="s">
        <v>81</v>
      </c>
      <c r="AY111" s="224" t="s">
        <v>172</v>
      </c>
    </row>
    <row r="112" spans="1:65" s="2" customFormat="1" ht="16.5" customHeight="1">
      <c r="A112" s="35"/>
      <c r="B112" s="36"/>
      <c r="C112" s="189" t="s">
        <v>236</v>
      </c>
      <c r="D112" s="189" t="s">
        <v>174</v>
      </c>
      <c r="E112" s="190" t="s">
        <v>254</v>
      </c>
      <c r="F112" s="191" t="s">
        <v>255</v>
      </c>
      <c r="G112" s="192" t="s">
        <v>199</v>
      </c>
      <c r="H112" s="193">
        <v>24.5</v>
      </c>
      <c r="I112" s="194"/>
      <c r="J112" s="195">
        <f>ROUND(I112*H112,2)</f>
        <v>0</v>
      </c>
      <c r="K112" s="191" t="s">
        <v>177</v>
      </c>
      <c r="L112" s="40"/>
      <c r="M112" s="196" t="s">
        <v>21</v>
      </c>
      <c r="N112" s="197" t="s">
        <v>44</v>
      </c>
      <c r="O112" s="65"/>
      <c r="P112" s="198">
        <f>O112*H112</f>
        <v>0</v>
      </c>
      <c r="Q112" s="198">
        <v>0</v>
      </c>
      <c r="R112" s="198">
        <f>Q112*H112</f>
        <v>0</v>
      </c>
      <c r="S112" s="198">
        <v>0</v>
      </c>
      <c r="T112" s="19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200" t="s">
        <v>178</v>
      </c>
      <c r="AT112" s="200" t="s">
        <v>174</v>
      </c>
      <c r="AU112" s="200" t="s">
        <v>83</v>
      </c>
      <c r="AY112" s="18" t="s">
        <v>172</v>
      </c>
      <c r="BE112" s="201">
        <f>IF(N112="základní",J112,0)</f>
        <v>0</v>
      </c>
      <c r="BF112" s="201">
        <f>IF(N112="snížená",J112,0)</f>
        <v>0</v>
      </c>
      <c r="BG112" s="201">
        <f>IF(N112="zákl. přenesená",J112,0)</f>
        <v>0</v>
      </c>
      <c r="BH112" s="201">
        <f>IF(N112="sníž. přenesená",J112,0)</f>
        <v>0</v>
      </c>
      <c r="BI112" s="201">
        <f>IF(N112="nulová",J112,0)</f>
        <v>0</v>
      </c>
      <c r="BJ112" s="18" t="s">
        <v>81</v>
      </c>
      <c r="BK112" s="201">
        <f>ROUND(I112*H112,2)</f>
        <v>0</v>
      </c>
      <c r="BL112" s="18" t="s">
        <v>178</v>
      </c>
      <c r="BM112" s="200" t="s">
        <v>256</v>
      </c>
    </row>
    <row r="113" spans="1:65" s="2" customFormat="1" ht="24" customHeight="1">
      <c r="A113" s="35"/>
      <c r="B113" s="36"/>
      <c r="C113" s="189" t="s">
        <v>240</v>
      </c>
      <c r="D113" s="189" t="s">
        <v>174</v>
      </c>
      <c r="E113" s="190" t="s">
        <v>258</v>
      </c>
      <c r="F113" s="191" t="s">
        <v>259</v>
      </c>
      <c r="G113" s="192" t="s">
        <v>115</v>
      </c>
      <c r="H113" s="193">
        <v>2.4</v>
      </c>
      <c r="I113" s="194"/>
      <c r="J113" s="195">
        <f>ROUND(I113*H113,2)</f>
        <v>0</v>
      </c>
      <c r="K113" s="191" t="s">
        <v>177</v>
      </c>
      <c r="L113" s="40"/>
      <c r="M113" s="196" t="s">
        <v>21</v>
      </c>
      <c r="N113" s="197" t="s">
        <v>44</v>
      </c>
      <c r="O113" s="65"/>
      <c r="P113" s="198">
        <f>O113*H113</f>
        <v>0</v>
      </c>
      <c r="Q113" s="198">
        <v>0</v>
      </c>
      <c r="R113" s="198">
        <f>Q113*H113</f>
        <v>0</v>
      </c>
      <c r="S113" s="198">
        <v>0</v>
      </c>
      <c r="T113" s="19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200" t="s">
        <v>178</v>
      </c>
      <c r="AT113" s="200" t="s">
        <v>174</v>
      </c>
      <c r="AU113" s="200" t="s">
        <v>83</v>
      </c>
      <c r="AY113" s="18" t="s">
        <v>172</v>
      </c>
      <c r="BE113" s="201">
        <f>IF(N113="základní",J113,0)</f>
        <v>0</v>
      </c>
      <c r="BF113" s="201">
        <f>IF(N113="snížená",J113,0)</f>
        <v>0</v>
      </c>
      <c r="BG113" s="201">
        <f>IF(N113="zákl. přenesená",J113,0)</f>
        <v>0</v>
      </c>
      <c r="BH113" s="201">
        <f>IF(N113="sníž. přenesená",J113,0)</f>
        <v>0</v>
      </c>
      <c r="BI113" s="201">
        <f>IF(N113="nulová",J113,0)</f>
        <v>0</v>
      </c>
      <c r="BJ113" s="18" t="s">
        <v>81</v>
      </c>
      <c r="BK113" s="201">
        <f>ROUND(I113*H113,2)</f>
        <v>0</v>
      </c>
      <c r="BL113" s="18" t="s">
        <v>178</v>
      </c>
      <c r="BM113" s="200" t="s">
        <v>260</v>
      </c>
    </row>
    <row r="114" spans="1:65" s="15" customFormat="1">
      <c r="B114" s="225"/>
      <c r="C114" s="226"/>
      <c r="D114" s="204" t="s">
        <v>180</v>
      </c>
      <c r="E114" s="227" t="s">
        <v>21</v>
      </c>
      <c r="F114" s="228" t="s">
        <v>261</v>
      </c>
      <c r="G114" s="226"/>
      <c r="H114" s="227" t="s">
        <v>21</v>
      </c>
      <c r="I114" s="229"/>
      <c r="J114" s="226"/>
      <c r="K114" s="226"/>
      <c r="L114" s="230"/>
      <c r="M114" s="231"/>
      <c r="N114" s="232"/>
      <c r="O114" s="232"/>
      <c r="P114" s="232"/>
      <c r="Q114" s="232"/>
      <c r="R114" s="232"/>
      <c r="S114" s="232"/>
      <c r="T114" s="233"/>
      <c r="AT114" s="234" t="s">
        <v>180</v>
      </c>
      <c r="AU114" s="234" t="s">
        <v>83</v>
      </c>
      <c r="AV114" s="15" t="s">
        <v>81</v>
      </c>
      <c r="AW114" s="15" t="s">
        <v>34</v>
      </c>
      <c r="AX114" s="15" t="s">
        <v>73</v>
      </c>
      <c r="AY114" s="234" t="s">
        <v>172</v>
      </c>
    </row>
    <row r="115" spans="1:65" s="13" customFormat="1">
      <c r="B115" s="202"/>
      <c r="C115" s="203"/>
      <c r="D115" s="204" t="s">
        <v>180</v>
      </c>
      <c r="E115" s="205" t="s">
        <v>21</v>
      </c>
      <c r="F115" s="206" t="s">
        <v>1219</v>
      </c>
      <c r="G115" s="203"/>
      <c r="H115" s="207">
        <v>2.4</v>
      </c>
      <c r="I115" s="208"/>
      <c r="J115" s="203"/>
      <c r="K115" s="203"/>
      <c r="L115" s="209"/>
      <c r="M115" s="210"/>
      <c r="N115" s="211"/>
      <c r="O115" s="211"/>
      <c r="P115" s="211"/>
      <c r="Q115" s="211"/>
      <c r="R115" s="211"/>
      <c r="S115" s="211"/>
      <c r="T115" s="212"/>
      <c r="AT115" s="213" t="s">
        <v>180</v>
      </c>
      <c r="AU115" s="213" t="s">
        <v>83</v>
      </c>
      <c r="AV115" s="13" t="s">
        <v>83</v>
      </c>
      <c r="AW115" s="13" t="s">
        <v>34</v>
      </c>
      <c r="AX115" s="13" t="s">
        <v>73</v>
      </c>
      <c r="AY115" s="213" t="s">
        <v>172</v>
      </c>
    </row>
    <row r="116" spans="1:65" s="14" customFormat="1">
      <c r="B116" s="214"/>
      <c r="C116" s="215"/>
      <c r="D116" s="204" t="s">
        <v>180</v>
      </c>
      <c r="E116" s="216" t="s">
        <v>21</v>
      </c>
      <c r="F116" s="217" t="s">
        <v>182</v>
      </c>
      <c r="G116" s="215"/>
      <c r="H116" s="218">
        <v>2.4</v>
      </c>
      <c r="I116" s="219"/>
      <c r="J116" s="215"/>
      <c r="K116" s="215"/>
      <c r="L116" s="220"/>
      <c r="M116" s="221"/>
      <c r="N116" s="222"/>
      <c r="O116" s="222"/>
      <c r="P116" s="222"/>
      <c r="Q116" s="222"/>
      <c r="R116" s="222"/>
      <c r="S116" s="222"/>
      <c r="T116" s="223"/>
      <c r="AT116" s="224" t="s">
        <v>180</v>
      </c>
      <c r="AU116" s="224" t="s">
        <v>83</v>
      </c>
      <c r="AV116" s="14" t="s">
        <v>178</v>
      </c>
      <c r="AW116" s="14" t="s">
        <v>34</v>
      </c>
      <c r="AX116" s="14" t="s">
        <v>81</v>
      </c>
      <c r="AY116" s="224" t="s">
        <v>172</v>
      </c>
    </row>
    <row r="117" spans="1:65" s="2" customFormat="1" ht="24" customHeight="1">
      <c r="A117" s="35"/>
      <c r="B117" s="36"/>
      <c r="C117" s="189" t="s">
        <v>8</v>
      </c>
      <c r="D117" s="189" t="s">
        <v>174</v>
      </c>
      <c r="E117" s="190" t="s">
        <v>950</v>
      </c>
      <c r="F117" s="191" t="s">
        <v>951</v>
      </c>
      <c r="G117" s="192" t="s">
        <v>115</v>
      </c>
      <c r="H117" s="193">
        <v>218.827</v>
      </c>
      <c r="I117" s="194"/>
      <c r="J117" s="195">
        <f>ROUND(I117*H117,2)</f>
        <v>0</v>
      </c>
      <c r="K117" s="191" t="s">
        <v>177</v>
      </c>
      <c r="L117" s="40"/>
      <c r="M117" s="196" t="s">
        <v>21</v>
      </c>
      <c r="N117" s="197" t="s">
        <v>44</v>
      </c>
      <c r="O117" s="65"/>
      <c r="P117" s="198">
        <f>O117*H117</f>
        <v>0</v>
      </c>
      <c r="Q117" s="198">
        <v>0</v>
      </c>
      <c r="R117" s="198">
        <f>Q117*H117</f>
        <v>0</v>
      </c>
      <c r="S117" s="198">
        <v>0</v>
      </c>
      <c r="T117" s="19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200" t="s">
        <v>178</v>
      </c>
      <c r="AT117" s="200" t="s">
        <v>174</v>
      </c>
      <c r="AU117" s="200" t="s">
        <v>83</v>
      </c>
      <c r="AY117" s="18" t="s">
        <v>172</v>
      </c>
      <c r="BE117" s="201">
        <f>IF(N117="základní",J117,0)</f>
        <v>0</v>
      </c>
      <c r="BF117" s="201">
        <f>IF(N117="snížená",J117,0)</f>
        <v>0</v>
      </c>
      <c r="BG117" s="201">
        <f>IF(N117="zákl. přenesená",J117,0)</f>
        <v>0</v>
      </c>
      <c r="BH117" s="201">
        <f>IF(N117="sníž. přenesená",J117,0)</f>
        <v>0</v>
      </c>
      <c r="BI117" s="201">
        <f>IF(N117="nulová",J117,0)</f>
        <v>0</v>
      </c>
      <c r="BJ117" s="18" t="s">
        <v>81</v>
      </c>
      <c r="BK117" s="201">
        <f>ROUND(I117*H117,2)</f>
        <v>0</v>
      </c>
      <c r="BL117" s="18" t="s">
        <v>178</v>
      </c>
      <c r="BM117" s="200" t="s">
        <v>295</v>
      </c>
    </row>
    <row r="118" spans="1:65" s="15" customFormat="1">
      <c r="B118" s="225"/>
      <c r="C118" s="226"/>
      <c r="D118" s="204" t="s">
        <v>180</v>
      </c>
      <c r="E118" s="227" t="s">
        <v>21</v>
      </c>
      <c r="F118" s="228" t="s">
        <v>1136</v>
      </c>
      <c r="G118" s="226"/>
      <c r="H118" s="227" t="s">
        <v>21</v>
      </c>
      <c r="I118" s="229"/>
      <c r="J118" s="226"/>
      <c r="K118" s="226"/>
      <c r="L118" s="230"/>
      <c r="M118" s="231"/>
      <c r="N118" s="232"/>
      <c r="O118" s="232"/>
      <c r="P118" s="232"/>
      <c r="Q118" s="232"/>
      <c r="R118" s="232"/>
      <c r="S118" s="232"/>
      <c r="T118" s="233"/>
      <c r="AT118" s="234" t="s">
        <v>180</v>
      </c>
      <c r="AU118" s="234" t="s">
        <v>83</v>
      </c>
      <c r="AV118" s="15" t="s">
        <v>81</v>
      </c>
      <c r="AW118" s="15" t="s">
        <v>34</v>
      </c>
      <c r="AX118" s="15" t="s">
        <v>73</v>
      </c>
      <c r="AY118" s="234" t="s">
        <v>172</v>
      </c>
    </row>
    <row r="119" spans="1:65" s="15" customFormat="1">
      <c r="B119" s="225"/>
      <c r="C119" s="226"/>
      <c r="D119" s="204" t="s">
        <v>180</v>
      </c>
      <c r="E119" s="227" t="s">
        <v>21</v>
      </c>
      <c r="F119" s="228" t="s">
        <v>297</v>
      </c>
      <c r="G119" s="226"/>
      <c r="H119" s="227" t="s">
        <v>21</v>
      </c>
      <c r="I119" s="229"/>
      <c r="J119" s="226"/>
      <c r="K119" s="226"/>
      <c r="L119" s="230"/>
      <c r="M119" s="231"/>
      <c r="N119" s="232"/>
      <c r="O119" s="232"/>
      <c r="P119" s="232"/>
      <c r="Q119" s="232"/>
      <c r="R119" s="232"/>
      <c r="S119" s="232"/>
      <c r="T119" s="233"/>
      <c r="AT119" s="234" t="s">
        <v>180</v>
      </c>
      <c r="AU119" s="234" t="s">
        <v>83</v>
      </c>
      <c r="AV119" s="15" t="s">
        <v>81</v>
      </c>
      <c r="AW119" s="15" t="s">
        <v>34</v>
      </c>
      <c r="AX119" s="15" t="s">
        <v>73</v>
      </c>
      <c r="AY119" s="234" t="s">
        <v>172</v>
      </c>
    </row>
    <row r="120" spans="1:65" s="13" customFormat="1">
      <c r="B120" s="202"/>
      <c r="C120" s="203"/>
      <c r="D120" s="204" t="s">
        <v>180</v>
      </c>
      <c r="E120" s="205" t="s">
        <v>21</v>
      </c>
      <c r="F120" s="206" t="s">
        <v>1220</v>
      </c>
      <c r="G120" s="203"/>
      <c r="H120" s="207">
        <v>233.61600000000001</v>
      </c>
      <c r="I120" s="208"/>
      <c r="J120" s="203"/>
      <c r="K120" s="203"/>
      <c r="L120" s="209"/>
      <c r="M120" s="210"/>
      <c r="N120" s="211"/>
      <c r="O120" s="211"/>
      <c r="P120" s="211"/>
      <c r="Q120" s="211"/>
      <c r="R120" s="211"/>
      <c r="S120" s="211"/>
      <c r="T120" s="212"/>
      <c r="AT120" s="213" t="s">
        <v>180</v>
      </c>
      <c r="AU120" s="213" t="s">
        <v>83</v>
      </c>
      <c r="AV120" s="13" t="s">
        <v>83</v>
      </c>
      <c r="AW120" s="13" t="s">
        <v>34</v>
      </c>
      <c r="AX120" s="13" t="s">
        <v>73</v>
      </c>
      <c r="AY120" s="213" t="s">
        <v>172</v>
      </c>
    </row>
    <row r="121" spans="1:65" s="13" customFormat="1">
      <c r="B121" s="202"/>
      <c r="C121" s="203"/>
      <c r="D121" s="204" t="s">
        <v>180</v>
      </c>
      <c r="E121" s="205" t="s">
        <v>21</v>
      </c>
      <c r="F121" s="206" t="s">
        <v>1221</v>
      </c>
      <c r="G121" s="203"/>
      <c r="H121" s="207">
        <v>19</v>
      </c>
      <c r="I121" s="208"/>
      <c r="J121" s="203"/>
      <c r="K121" s="203"/>
      <c r="L121" s="209"/>
      <c r="M121" s="210"/>
      <c r="N121" s="211"/>
      <c r="O121" s="211"/>
      <c r="P121" s="211"/>
      <c r="Q121" s="211"/>
      <c r="R121" s="211"/>
      <c r="S121" s="211"/>
      <c r="T121" s="212"/>
      <c r="AT121" s="213" t="s">
        <v>180</v>
      </c>
      <c r="AU121" s="213" t="s">
        <v>83</v>
      </c>
      <c r="AV121" s="13" t="s">
        <v>83</v>
      </c>
      <c r="AW121" s="13" t="s">
        <v>34</v>
      </c>
      <c r="AX121" s="13" t="s">
        <v>73</v>
      </c>
      <c r="AY121" s="213" t="s">
        <v>172</v>
      </c>
    </row>
    <row r="122" spans="1:65" s="13" customFormat="1">
      <c r="B122" s="202"/>
      <c r="C122" s="203"/>
      <c r="D122" s="204" t="s">
        <v>180</v>
      </c>
      <c r="E122" s="205" t="s">
        <v>21</v>
      </c>
      <c r="F122" s="206" t="s">
        <v>1222</v>
      </c>
      <c r="G122" s="203"/>
      <c r="H122" s="207">
        <v>8.2439999999999998</v>
      </c>
      <c r="I122" s="208"/>
      <c r="J122" s="203"/>
      <c r="K122" s="203"/>
      <c r="L122" s="209"/>
      <c r="M122" s="210"/>
      <c r="N122" s="211"/>
      <c r="O122" s="211"/>
      <c r="P122" s="211"/>
      <c r="Q122" s="211"/>
      <c r="R122" s="211"/>
      <c r="S122" s="211"/>
      <c r="T122" s="212"/>
      <c r="AT122" s="213" t="s">
        <v>180</v>
      </c>
      <c r="AU122" s="213" t="s">
        <v>83</v>
      </c>
      <c r="AV122" s="13" t="s">
        <v>83</v>
      </c>
      <c r="AW122" s="13" t="s">
        <v>34</v>
      </c>
      <c r="AX122" s="13" t="s">
        <v>73</v>
      </c>
      <c r="AY122" s="213" t="s">
        <v>172</v>
      </c>
    </row>
    <row r="123" spans="1:65" s="13" customFormat="1">
      <c r="B123" s="202"/>
      <c r="C123" s="203"/>
      <c r="D123" s="204" t="s">
        <v>180</v>
      </c>
      <c r="E123" s="205" t="s">
        <v>21</v>
      </c>
      <c r="F123" s="206" t="s">
        <v>1223</v>
      </c>
      <c r="G123" s="203"/>
      <c r="H123" s="207">
        <v>42.728000000000002</v>
      </c>
      <c r="I123" s="208"/>
      <c r="J123" s="203"/>
      <c r="K123" s="203"/>
      <c r="L123" s="209"/>
      <c r="M123" s="210"/>
      <c r="N123" s="211"/>
      <c r="O123" s="211"/>
      <c r="P123" s="211"/>
      <c r="Q123" s="211"/>
      <c r="R123" s="211"/>
      <c r="S123" s="211"/>
      <c r="T123" s="212"/>
      <c r="AT123" s="213" t="s">
        <v>180</v>
      </c>
      <c r="AU123" s="213" t="s">
        <v>83</v>
      </c>
      <c r="AV123" s="13" t="s">
        <v>83</v>
      </c>
      <c r="AW123" s="13" t="s">
        <v>34</v>
      </c>
      <c r="AX123" s="13" t="s">
        <v>73</v>
      </c>
      <c r="AY123" s="213" t="s">
        <v>172</v>
      </c>
    </row>
    <row r="124" spans="1:65" s="13" customFormat="1">
      <c r="B124" s="202"/>
      <c r="C124" s="203"/>
      <c r="D124" s="204" t="s">
        <v>180</v>
      </c>
      <c r="E124" s="205" t="s">
        <v>21</v>
      </c>
      <c r="F124" s="206" t="s">
        <v>1224</v>
      </c>
      <c r="G124" s="203"/>
      <c r="H124" s="207">
        <v>3.37</v>
      </c>
      <c r="I124" s="208"/>
      <c r="J124" s="203"/>
      <c r="K124" s="203"/>
      <c r="L124" s="209"/>
      <c r="M124" s="210"/>
      <c r="N124" s="211"/>
      <c r="O124" s="211"/>
      <c r="P124" s="211"/>
      <c r="Q124" s="211"/>
      <c r="R124" s="211"/>
      <c r="S124" s="211"/>
      <c r="T124" s="212"/>
      <c r="AT124" s="213" t="s">
        <v>180</v>
      </c>
      <c r="AU124" s="213" t="s">
        <v>83</v>
      </c>
      <c r="AV124" s="13" t="s">
        <v>83</v>
      </c>
      <c r="AW124" s="13" t="s">
        <v>34</v>
      </c>
      <c r="AX124" s="13" t="s">
        <v>73</v>
      </c>
      <c r="AY124" s="213" t="s">
        <v>172</v>
      </c>
    </row>
    <row r="125" spans="1:65" s="13" customFormat="1">
      <c r="B125" s="202"/>
      <c r="C125" s="203"/>
      <c r="D125" s="204" t="s">
        <v>180</v>
      </c>
      <c r="E125" s="205" t="s">
        <v>21</v>
      </c>
      <c r="F125" s="206" t="s">
        <v>1225</v>
      </c>
      <c r="G125" s="203"/>
      <c r="H125" s="207">
        <v>28.38</v>
      </c>
      <c r="I125" s="208"/>
      <c r="J125" s="203"/>
      <c r="K125" s="203"/>
      <c r="L125" s="209"/>
      <c r="M125" s="210"/>
      <c r="N125" s="211"/>
      <c r="O125" s="211"/>
      <c r="P125" s="211"/>
      <c r="Q125" s="211"/>
      <c r="R125" s="211"/>
      <c r="S125" s="211"/>
      <c r="T125" s="212"/>
      <c r="AT125" s="213" t="s">
        <v>180</v>
      </c>
      <c r="AU125" s="213" t="s">
        <v>83</v>
      </c>
      <c r="AV125" s="13" t="s">
        <v>83</v>
      </c>
      <c r="AW125" s="13" t="s">
        <v>34</v>
      </c>
      <c r="AX125" s="13" t="s">
        <v>73</v>
      </c>
      <c r="AY125" s="213" t="s">
        <v>172</v>
      </c>
    </row>
    <row r="126" spans="1:65" s="13" customFormat="1">
      <c r="B126" s="202"/>
      <c r="C126" s="203"/>
      <c r="D126" s="204" t="s">
        <v>180</v>
      </c>
      <c r="E126" s="205" t="s">
        <v>21</v>
      </c>
      <c r="F126" s="206" t="s">
        <v>1226</v>
      </c>
      <c r="G126" s="203"/>
      <c r="H126" s="207">
        <v>23.99</v>
      </c>
      <c r="I126" s="208"/>
      <c r="J126" s="203"/>
      <c r="K126" s="203"/>
      <c r="L126" s="209"/>
      <c r="M126" s="210"/>
      <c r="N126" s="211"/>
      <c r="O126" s="211"/>
      <c r="P126" s="211"/>
      <c r="Q126" s="211"/>
      <c r="R126" s="211"/>
      <c r="S126" s="211"/>
      <c r="T126" s="212"/>
      <c r="AT126" s="213" t="s">
        <v>180</v>
      </c>
      <c r="AU126" s="213" t="s">
        <v>83</v>
      </c>
      <c r="AV126" s="13" t="s">
        <v>83</v>
      </c>
      <c r="AW126" s="13" t="s">
        <v>34</v>
      </c>
      <c r="AX126" s="13" t="s">
        <v>73</v>
      </c>
      <c r="AY126" s="213" t="s">
        <v>172</v>
      </c>
    </row>
    <row r="127" spans="1:65" s="13" customFormat="1">
      <c r="B127" s="202"/>
      <c r="C127" s="203"/>
      <c r="D127" s="204" t="s">
        <v>180</v>
      </c>
      <c r="E127" s="205" t="s">
        <v>21</v>
      </c>
      <c r="F127" s="206" t="s">
        <v>1227</v>
      </c>
      <c r="G127" s="203"/>
      <c r="H127" s="207">
        <v>44.2</v>
      </c>
      <c r="I127" s="208"/>
      <c r="J127" s="203"/>
      <c r="K127" s="203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180</v>
      </c>
      <c r="AU127" s="213" t="s">
        <v>83</v>
      </c>
      <c r="AV127" s="13" t="s">
        <v>83</v>
      </c>
      <c r="AW127" s="13" t="s">
        <v>34</v>
      </c>
      <c r="AX127" s="13" t="s">
        <v>73</v>
      </c>
      <c r="AY127" s="213" t="s">
        <v>172</v>
      </c>
    </row>
    <row r="128" spans="1:65" s="15" customFormat="1">
      <c r="B128" s="225"/>
      <c r="C128" s="226"/>
      <c r="D128" s="204" t="s">
        <v>180</v>
      </c>
      <c r="E128" s="227" t="s">
        <v>21</v>
      </c>
      <c r="F128" s="228" t="s">
        <v>277</v>
      </c>
      <c r="G128" s="226"/>
      <c r="H128" s="227" t="s">
        <v>21</v>
      </c>
      <c r="I128" s="229"/>
      <c r="J128" s="226"/>
      <c r="K128" s="226"/>
      <c r="L128" s="230"/>
      <c r="M128" s="231"/>
      <c r="N128" s="232"/>
      <c r="O128" s="232"/>
      <c r="P128" s="232"/>
      <c r="Q128" s="232"/>
      <c r="R128" s="232"/>
      <c r="S128" s="232"/>
      <c r="T128" s="233"/>
      <c r="AT128" s="234" t="s">
        <v>180</v>
      </c>
      <c r="AU128" s="234" t="s">
        <v>83</v>
      </c>
      <c r="AV128" s="15" t="s">
        <v>81</v>
      </c>
      <c r="AW128" s="15" t="s">
        <v>34</v>
      </c>
      <c r="AX128" s="15" t="s">
        <v>73</v>
      </c>
      <c r="AY128" s="234" t="s">
        <v>172</v>
      </c>
    </row>
    <row r="129" spans="1:65" s="13" customFormat="1">
      <c r="B129" s="202"/>
      <c r="C129" s="203"/>
      <c r="D129" s="204" t="s">
        <v>180</v>
      </c>
      <c r="E129" s="205" t="s">
        <v>21</v>
      </c>
      <c r="F129" s="206" t="s">
        <v>1228</v>
      </c>
      <c r="G129" s="203"/>
      <c r="H129" s="207">
        <v>25.265000000000001</v>
      </c>
      <c r="I129" s="208"/>
      <c r="J129" s="203"/>
      <c r="K129" s="203"/>
      <c r="L129" s="209"/>
      <c r="M129" s="210"/>
      <c r="N129" s="211"/>
      <c r="O129" s="211"/>
      <c r="P129" s="211"/>
      <c r="Q129" s="211"/>
      <c r="R129" s="211"/>
      <c r="S129" s="211"/>
      <c r="T129" s="212"/>
      <c r="AT129" s="213" t="s">
        <v>180</v>
      </c>
      <c r="AU129" s="213" t="s">
        <v>83</v>
      </c>
      <c r="AV129" s="13" t="s">
        <v>83</v>
      </c>
      <c r="AW129" s="13" t="s">
        <v>34</v>
      </c>
      <c r="AX129" s="13" t="s">
        <v>73</v>
      </c>
      <c r="AY129" s="213" t="s">
        <v>172</v>
      </c>
    </row>
    <row r="130" spans="1:65" s="13" customFormat="1">
      <c r="B130" s="202"/>
      <c r="C130" s="203"/>
      <c r="D130" s="204" t="s">
        <v>180</v>
      </c>
      <c r="E130" s="205" t="s">
        <v>21</v>
      </c>
      <c r="F130" s="206" t="s">
        <v>1229</v>
      </c>
      <c r="G130" s="203"/>
      <c r="H130" s="207">
        <v>4.59</v>
      </c>
      <c r="I130" s="208"/>
      <c r="J130" s="203"/>
      <c r="K130" s="203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180</v>
      </c>
      <c r="AU130" s="213" t="s">
        <v>83</v>
      </c>
      <c r="AV130" s="13" t="s">
        <v>83</v>
      </c>
      <c r="AW130" s="13" t="s">
        <v>34</v>
      </c>
      <c r="AX130" s="13" t="s">
        <v>73</v>
      </c>
      <c r="AY130" s="213" t="s">
        <v>172</v>
      </c>
    </row>
    <row r="131" spans="1:65" s="13" customFormat="1">
      <c r="B131" s="202"/>
      <c r="C131" s="203"/>
      <c r="D131" s="204" t="s">
        <v>180</v>
      </c>
      <c r="E131" s="205" t="s">
        <v>21</v>
      </c>
      <c r="F131" s="206" t="s">
        <v>1230</v>
      </c>
      <c r="G131" s="203"/>
      <c r="H131" s="207">
        <v>4.2699999999999996</v>
      </c>
      <c r="I131" s="208"/>
      <c r="J131" s="203"/>
      <c r="K131" s="203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180</v>
      </c>
      <c r="AU131" s="213" t="s">
        <v>83</v>
      </c>
      <c r="AV131" s="13" t="s">
        <v>83</v>
      </c>
      <c r="AW131" s="13" t="s">
        <v>34</v>
      </c>
      <c r="AX131" s="13" t="s">
        <v>73</v>
      </c>
      <c r="AY131" s="213" t="s">
        <v>172</v>
      </c>
    </row>
    <row r="132" spans="1:65" s="14" customFormat="1">
      <c r="B132" s="214"/>
      <c r="C132" s="215"/>
      <c r="D132" s="204" t="s">
        <v>180</v>
      </c>
      <c r="E132" s="216" t="s">
        <v>134</v>
      </c>
      <c r="F132" s="217" t="s">
        <v>182</v>
      </c>
      <c r="G132" s="215"/>
      <c r="H132" s="218">
        <v>437.65300000000002</v>
      </c>
      <c r="I132" s="219"/>
      <c r="J132" s="215"/>
      <c r="K132" s="215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180</v>
      </c>
      <c r="AU132" s="224" t="s">
        <v>83</v>
      </c>
      <c r="AV132" s="14" t="s">
        <v>178</v>
      </c>
      <c r="AW132" s="14" t="s">
        <v>34</v>
      </c>
      <c r="AX132" s="14" t="s">
        <v>73</v>
      </c>
      <c r="AY132" s="224" t="s">
        <v>172</v>
      </c>
    </row>
    <row r="133" spans="1:65" s="13" customFormat="1">
      <c r="B133" s="202"/>
      <c r="C133" s="203"/>
      <c r="D133" s="204" t="s">
        <v>180</v>
      </c>
      <c r="E133" s="205" t="s">
        <v>21</v>
      </c>
      <c r="F133" s="206" t="s">
        <v>323</v>
      </c>
      <c r="G133" s="203"/>
      <c r="H133" s="207">
        <v>218.827</v>
      </c>
      <c r="I133" s="208"/>
      <c r="J133" s="203"/>
      <c r="K133" s="203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180</v>
      </c>
      <c r="AU133" s="213" t="s">
        <v>83</v>
      </c>
      <c r="AV133" s="13" t="s">
        <v>83</v>
      </c>
      <c r="AW133" s="13" t="s">
        <v>34</v>
      </c>
      <c r="AX133" s="13" t="s">
        <v>81</v>
      </c>
      <c r="AY133" s="213" t="s">
        <v>172</v>
      </c>
    </row>
    <row r="134" spans="1:65" s="2" customFormat="1" ht="24" customHeight="1">
      <c r="A134" s="35"/>
      <c r="B134" s="36"/>
      <c r="C134" s="189" t="s">
        <v>248</v>
      </c>
      <c r="D134" s="189" t="s">
        <v>174</v>
      </c>
      <c r="E134" s="190" t="s">
        <v>325</v>
      </c>
      <c r="F134" s="191" t="s">
        <v>326</v>
      </c>
      <c r="G134" s="192" t="s">
        <v>115</v>
      </c>
      <c r="H134" s="193">
        <v>65.647999999999996</v>
      </c>
      <c r="I134" s="194"/>
      <c r="J134" s="195">
        <f>ROUND(I134*H134,2)</f>
        <v>0</v>
      </c>
      <c r="K134" s="191" t="s">
        <v>177</v>
      </c>
      <c r="L134" s="40"/>
      <c r="M134" s="196" t="s">
        <v>21</v>
      </c>
      <c r="N134" s="197" t="s">
        <v>44</v>
      </c>
      <c r="O134" s="65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178</v>
      </c>
      <c r="AT134" s="200" t="s">
        <v>174</v>
      </c>
      <c r="AU134" s="200" t="s">
        <v>83</v>
      </c>
      <c r="AY134" s="18" t="s">
        <v>172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81</v>
      </c>
      <c r="BK134" s="201">
        <f>ROUND(I134*H134,2)</f>
        <v>0</v>
      </c>
      <c r="BL134" s="18" t="s">
        <v>178</v>
      </c>
      <c r="BM134" s="200" t="s">
        <v>327</v>
      </c>
    </row>
    <row r="135" spans="1:65" s="13" customFormat="1">
      <c r="B135" s="202"/>
      <c r="C135" s="203"/>
      <c r="D135" s="204" t="s">
        <v>180</v>
      </c>
      <c r="E135" s="205" t="s">
        <v>21</v>
      </c>
      <c r="F135" s="206" t="s">
        <v>328</v>
      </c>
      <c r="G135" s="203"/>
      <c r="H135" s="207">
        <v>65.647999999999996</v>
      </c>
      <c r="I135" s="208"/>
      <c r="J135" s="203"/>
      <c r="K135" s="203"/>
      <c r="L135" s="209"/>
      <c r="M135" s="210"/>
      <c r="N135" s="211"/>
      <c r="O135" s="211"/>
      <c r="P135" s="211"/>
      <c r="Q135" s="211"/>
      <c r="R135" s="211"/>
      <c r="S135" s="211"/>
      <c r="T135" s="212"/>
      <c r="AT135" s="213" t="s">
        <v>180</v>
      </c>
      <c r="AU135" s="213" t="s">
        <v>83</v>
      </c>
      <c r="AV135" s="13" t="s">
        <v>83</v>
      </c>
      <c r="AW135" s="13" t="s">
        <v>34</v>
      </c>
      <c r="AX135" s="13" t="s">
        <v>73</v>
      </c>
      <c r="AY135" s="213" t="s">
        <v>172</v>
      </c>
    </row>
    <row r="136" spans="1:65" s="14" customFormat="1">
      <c r="B136" s="214"/>
      <c r="C136" s="215"/>
      <c r="D136" s="204" t="s">
        <v>180</v>
      </c>
      <c r="E136" s="216" t="s">
        <v>21</v>
      </c>
      <c r="F136" s="217" t="s">
        <v>182</v>
      </c>
      <c r="G136" s="215"/>
      <c r="H136" s="218">
        <v>65.647999999999996</v>
      </c>
      <c r="I136" s="219"/>
      <c r="J136" s="215"/>
      <c r="K136" s="215"/>
      <c r="L136" s="220"/>
      <c r="M136" s="221"/>
      <c r="N136" s="222"/>
      <c r="O136" s="222"/>
      <c r="P136" s="222"/>
      <c r="Q136" s="222"/>
      <c r="R136" s="222"/>
      <c r="S136" s="222"/>
      <c r="T136" s="223"/>
      <c r="AT136" s="224" t="s">
        <v>180</v>
      </c>
      <c r="AU136" s="224" t="s">
        <v>83</v>
      </c>
      <c r="AV136" s="14" t="s">
        <v>178</v>
      </c>
      <c r="AW136" s="14" t="s">
        <v>34</v>
      </c>
      <c r="AX136" s="14" t="s">
        <v>81</v>
      </c>
      <c r="AY136" s="224" t="s">
        <v>172</v>
      </c>
    </row>
    <row r="137" spans="1:65" s="2" customFormat="1" ht="24" customHeight="1">
      <c r="A137" s="35"/>
      <c r="B137" s="36"/>
      <c r="C137" s="189" t="s">
        <v>253</v>
      </c>
      <c r="D137" s="189" t="s">
        <v>174</v>
      </c>
      <c r="E137" s="190" t="s">
        <v>960</v>
      </c>
      <c r="F137" s="191" t="s">
        <v>961</v>
      </c>
      <c r="G137" s="192" t="s">
        <v>115</v>
      </c>
      <c r="H137" s="193">
        <v>218.827</v>
      </c>
      <c r="I137" s="194"/>
      <c r="J137" s="195">
        <f>ROUND(I137*H137,2)</f>
        <v>0</v>
      </c>
      <c r="K137" s="191" t="s">
        <v>177</v>
      </c>
      <c r="L137" s="40"/>
      <c r="M137" s="196" t="s">
        <v>21</v>
      </c>
      <c r="N137" s="197" t="s">
        <v>44</v>
      </c>
      <c r="O137" s="65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178</v>
      </c>
      <c r="AT137" s="200" t="s">
        <v>174</v>
      </c>
      <c r="AU137" s="200" t="s">
        <v>83</v>
      </c>
      <c r="AY137" s="18" t="s">
        <v>172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8" t="s">
        <v>81</v>
      </c>
      <c r="BK137" s="201">
        <f>ROUND(I137*H137,2)</f>
        <v>0</v>
      </c>
      <c r="BL137" s="18" t="s">
        <v>178</v>
      </c>
      <c r="BM137" s="200" t="s">
        <v>332</v>
      </c>
    </row>
    <row r="138" spans="1:65" s="13" customFormat="1">
      <c r="B138" s="202"/>
      <c r="C138" s="203"/>
      <c r="D138" s="204" t="s">
        <v>180</v>
      </c>
      <c r="E138" s="205" t="s">
        <v>21</v>
      </c>
      <c r="F138" s="206" t="s">
        <v>323</v>
      </c>
      <c r="G138" s="203"/>
      <c r="H138" s="207">
        <v>218.827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180</v>
      </c>
      <c r="AU138" s="213" t="s">
        <v>83</v>
      </c>
      <c r="AV138" s="13" t="s">
        <v>83</v>
      </c>
      <c r="AW138" s="13" t="s">
        <v>34</v>
      </c>
      <c r="AX138" s="13" t="s">
        <v>73</v>
      </c>
      <c r="AY138" s="213" t="s">
        <v>172</v>
      </c>
    </row>
    <row r="139" spans="1:65" s="14" customFormat="1">
      <c r="B139" s="214"/>
      <c r="C139" s="215"/>
      <c r="D139" s="204" t="s">
        <v>180</v>
      </c>
      <c r="E139" s="216" t="s">
        <v>21</v>
      </c>
      <c r="F139" s="217" t="s">
        <v>182</v>
      </c>
      <c r="G139" s="215"/>
      <c r="H139" s="218">
        <v>218.827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180</v>
      </c>
      <c r="AU139" s="224" t="s">
        <v>83</v>
      </c>
      <c r="AV139" s="14" t="s">
        <v>178</v>
      </c>
      <c r="AW139" s="14" t="s">
        <v>34</v>
      </c>
      <c r="AX139" s="14" t="s">
        <v>81</v>
      </c>
      <c r="AY139" s="224" t="s">
        <v>172</v>
      </c>
    </row>
    <row r="140" spans="1:65" s="2" customFormat="1" ht="24" customHeight="1">
      <c r="A140" s="35"/>
      <c r="B140" s="36"/>
      <c r="C140" s="189" t="s">
        <v>257</v>
      </c>
      <c r="D140" s="189" t="s">
        <v>174</v>
      </c>
      <c r="E140" s="190" t="s">
        <v>334</v>
      </c>
      <c r="F140" s="191" t="s">
        <v>335</v>
      </c>
      <c r="G140" s="192" t="s">
        <v>115</v>
      </c>
      <c r="H140" s="193">
        <v>65.647999999999996</v>
      </c>
      <c r="I140" s="194"/>
      <c r="J140" s="195">
        <f>ROUND(I140*H140,2)</f>
        <v>0</v>
      </c>
      <c r="K140" s="191" t="s">
        <v>177</v>
      </c>
      <c r="L140" s="40"/>
      <c r="M140" s="196" t="s">
        <v>21</v>
      </c>
      <c r="N140" s="197" t="s">
        <v>44</v>
      </c>
      <c r="O140" s="65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178</v>
      </c>
      <c r="AT140" s="200" t="s">
        <v>174</v>
      </c>
      <c r="AU140" s="200" t="s">
        <v>83</v>
      </c>
      <c r="AY140" s="18" t="s">
        <v>172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81</v>
      </c>
      <c r="BK140" s="201">
        <f>ROUND(I140*H140,2)</f>
        <v>0</v>
      </c>
      <c r="BL140" s="18" t="s">
        <v>178</v>
      </c>
      <c r="BM140" s="200" t="s">
        <v>336</v>
      </c>
    </row>
    <row r="141" spans="1:65" s="13" customFormat="1">
      <c r="B141" s="202"/>
      <c r="C141" s="203"/>
      <c r="D141" s="204" t="s">
        <v>180</v>
      </c>
      <c r="E141" s="205" t="s">
        <v>21</v>
      </c>
      <c r="F141" s="206" t="s">
        <v>328</v>
      </c>
      <c r="G141" s="203"/>
      <c r="H141" s="207">
        <v>65.647999999999996</v>
      </c>
      <c r="I141" s="208"/>
      <c r="J141" s="203"/>
      <c r="K141" s="203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180</v>
      </c>
      <c r="AU141" s="213" t="s">
        <v>83</v>
      </c>
      <c r="AV141" s="13" t="s">
        <v>83</v>
      </c>
      <c r="AW141" s="13" t="s">
        <v>34</v>
      </c>
      <c r="AX141" s="13" t="s">
        <v>73</v>
      </c>
      <c r="AY141" s="213" t="s">
        <v>172</v>
      </c>
    </row>
    <row r="142" spans="1:65" s="14" customFormat="1">
      <c r="B142" s="214"/>
      <c r="C142" s="215"/>
      <c r="D142" s="204" t="s">
        <v>180</v>
      </c>
      <c r="E142" s="216" t="s">
        <v>21</v>
      </c>
      <c r="F142" s="217" t="s">
        <v>182</v>
      </c>
      <c r="G142" s="215"/>
      <c r="H142" s="218">
        <v>65.647999999999996</v>
      </c>
      <c r="I142" s="219"/>
      <c r="J142" s="215"/>
      <c r="K142" s="215"/>
      <c r="L142" s="220"/>
      <c r="M142" s="221"/>
      <c r="N142" s="222"/>
      <c r="O142" s="222"/>
      <c r="P142" s="222"/>
      <c r="Q142" s="222"/>
      <c r="R142" s="222"/>
      <c r="S142" s="222"/>
      <c r="T142" s="223"/>
      <c r="AT142" s="224" t="s">
        <v>180</v>
      </c>
      <c r="AU142" s="224" t="s">
        <v>83</v>
      </c>
      <c r="AV142" s="14" t="s">
        <v>178</v>
      </c>
      <c r="AW142" s="14" t="s">
        <v>34</v>
      </c>
      <c r="AX142" s="14" t="s">
        <v>81</v>
      </c>
      <c r="AY142" s="224" t="s">
        <v>172</v>
      </c>
    </row>
    <row r="143" spans="1:65" s="2" customFormat="1" ht="24" customHeight="1">
      <c r="A143" s="35"/>
      <c r="B143" s="36"/>
      <c r="C143" s="189" t="s">
        <v>265</v>
      </c>
      <c r="D143" s="189" t="s">
        <v>174</v>
      </c>
      <c r="E143" s="190" t="s">
        <v>349</v>
      </c>
      <c r="F143" s="191" t="s">
        <v>350</v>
      </c>
      <c r="G143" s="192" t="s">
        <v>125</v>
      </c>
      <c r="H143" s="193">
        <v>895.47500000000002</v>
      </c>
      <c r="I143" s="194"/>
      <c r="J143" s="195">
        <f>ROUND(I143*H143,2)</f>
        <v>0</v>
      </c>
      <c r="K143" s="191" t="s">
        <v>177</v>
      </c>
      <c r="L143" s="40"/>
      <c r="M143" s="196" t="s">
        <v>21</v>
      </c>
      <c r="N143" s="197" t="s">
        <v>44</v>
      </c>
      <c r="O143" s="65"/>
      <c r="P143" s="198">
        <f>O143*H143</f>
        <v>0</v>
      </c>
      <c r="Q143" s="198">
        <v>8.4000000000000003E-4</v>
      </c>
      <c r="R143" s="198">
        <f>Q143*H143</f>
        <v>0.75219900000000006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178</v>
      </c>
      <c r="AT143" s="200" t="s">
        <v>174</v>
      </c>
      <c r="AU143" s="200" t="s">
        <v>83</v>
      </c>
      <c r="AY143" s="18" t="s">
        <v>172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81</v>
      </c>
      <c r="BK143" s="201">
        <f>ROUND(I143*H143,2)</f>
        <v>0</v>
      </c>
      <c r="BL143" s="18" t="s">
        <v>178</v>
      </c>
      <c r="BM143" s="200" t="s">
        <v>351</v>
      </c>
    </row>
    <row r="144" spans="1:65" s="15" customFormat="1">
      <c r="B144" s="225"/>
      <c r="C144" s="226"/>
      <c r="D144" s="204" t="s">
        <v>180</v>
      </c>
      <c r="E144" s="227" t="s">
        <v>21</v>
      </c>
      <c r="F144" s="228" t="s">
        <v>952</v>
      </c>
      <c r="G144" s="226"/>
      <c r="H144" s="227" t="s">
        <v>21</v>
      </c>
      <c r="I144" s="229"/>
      <c r="J144" s="226"/>
      <c r="K144" s="226"/>
      <c r="L144" s="230"/>
      <c r="M144" s="231"/>
      <c r="N144" s="232"/>
      <c r="O144" s="232"/>
      <c r="P144" s="232"/>
      <c r="Q144" s="232"/>
      <c r="R144" s="232"/>
      <c r="S144" s="232"/>
      <c r="T144" s="233"/>
      <c r="AT144" s="234" t="s">
        <v>180</v>
      </c>
      <c r="AU144" s="234" t="s">
        <v>83</v>
      </c>
      <c r="AV144" s="15" t="s">
        <v>81</v>
      </c>
      <c r="AW144" s="15" t="s">
        <v>34</v>
      </c>
      <c r="AX144" s="15" t="s">
        <v>73</v>
      </c>
      <c r="AY144" s="234" t="s">
        <v>172</v>
      </c>
    </row>
    <row r="145" spans="1:65" s="15" customFormat="1">
      <c r="B145" s="225"/>
      <c r="C145" s="226"/>
      <c r="D145" s="204" t="s">
        <v>180</v>
      </c>
      <c r="E145" s="227" t="s">
        <v>21</v>
      </c>
      <c r="F145" s="228" t="s">
        <v>297</v>
      </c>
      <c r="G145" s="226"/>
      <c r="H145" s="227" t="s">
        <v>21</v>
      </c>
      <c r="I145" s="229"/>
      <c r="J145" s="226"/>
      <c r="K145" s="226"/>
      <c r="L145" s="230"/>
      <c r="M145" s="231"/>
      <c r="N145" s="232"/>
      <c r="O145" s="232"/>
      <c r="P145" s="232"/>
      <c r="Q145" s="232"/>
      <c r="R145" s="232"/>
      <c r="S145" s="232"/>
      <c r="T145" s="233"/>
      <c r="AT145" s="234" t="s">
        <v>180</v>
      </c>
      <c r="AU145" s="234" t="s">
        <v>83</v>
      </c>
      <c r="AV145" s="15" t="s">
        <v>81</v>
      </c>
      <c r="AW145" s="15" t="s">
        <v>34</v>
      </c>
      <c r="AX145" s="15" t="s">
        <v>73</v>
      </c>
      <c r="AY145" s="234" t="s">
        <v>172</v>
      </c>
    </row>
    <row r="146" spans="1:65" s="13" customFormat="1">
      <c r="B146" s="202"/>
      <c r="C146" s="203"/>
      <c r="D146" s="204" t="s">
        <v>180</v>
      </c>
      <c r="E146" s="205" t="s">
        <v>21</v>
      </c>
      <c r="F146" s="206" t="s">
        <v>1231</v>
      </c>
      <c r="G146" s="203"/>
      <c r="H146" s="207">
        <v>814.27499999999998</v>
      </c>
      <c r="I146" s="208"/>
      <c r="J146" s="203"/>
      <c r="K146" s="203"/>
      <c r="L146" s="209"/>
      <c r="M146" s="210"/>
      <c r="N146" s="211"/>
      <c r="O146" s="211"/>
      <c r="P146" s="211"/>
      <c r="Q146" s="211"/>
      <c r="R146" s="211"/>
      <c r="S146" s="211"/>
      <c r="T146" s="212"/>
      <c r="AT146" s="213" t="s">
        <v>180</v>
      </c>
      <c r="AU146" s="213" t="s">
        <v>83</v>
      </c>
      <c r="AV146" s="13" t="s">
        <v>83</v>
      </c>
      <c r="AW146" s="13" t="s">
        <v>34</v>
      </c>
      <c r="AX146" s="13" t="s">
        <v>73</v>
      </c>
      <c r="AY146" s="213" t="s">
        <v>172</v>
      </c>
    </row>
    <row r="147" spans="1:65" s="15" customFormat="1">
      <c r="B147" s="225"/>
      <c r="C147" s="226"/>
      <c r="D147" s="204" t="s">
        <v>180</v>
      </c>
      <c r="E147" s="227" t="s">
        <v>21</v>
      </c>
      <c r="F147" s="228" t="s">
        <v>277</v>
      </c>
      <c r="G147" s="226"/>
      <c r="H147" s="227" t="s">
        <v>21</v>
      </c>
      <c r="I147" s="229"/>
      <c r="J147" s="226"/>
      <c r="K147" s="226"/>
      <c r="L147" s="230"/>
      <c r="M147" s="231"/>
      <c r="N147" s="232"/>
      <c r="O147" s="232"/>
      <c r="P147" s="232"/>
      <c r="Q147" s="232"/>
      <c r="R147" s="232"/>
      <c r="S147" s="232"/>
      <c r="T147" s="233"/>
      <c r="AT147" s="234" t="s">
        <v>180</v>
      </c>
      <c r="AU147" s="234" t="s">
        <v>83</v>
      </c>
      <c r="AV147" s="15" t="s">
        <v>81</v>
      </c>
      <c r="AW147" s="15" t="s">
        <v>34</v>
      </c>
      <c r="AX147" s="15" t="s">
        <v>73</v>
      </c>
      <c r="AY147" s="234" t="s">
        <v>172</v>
      </c>
    </row>
    <row r="148" spans="1:65" s="13" customFormat="1">
      <c r="B148" s="202"/>
      <c r="C148" s="203"/>
      <c r="D148" s="204" t="s">
        <v>180</v>
      </c>
      <c r="E148" s="205" t="s">
        <v>21</v>
      </c>
      <c r="F148" s="206" t="s">
        <v>1232</v>
      </c>
      <c r="G148" s="203"/>
      <c r="H148" s="207">
        <v>81.2</v>
      </c>
      <c r="I148" s="208"/>
      <c r="J148" s="203"/>
      <c r="K148" s="203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180</v>
      </c>
      <c r="AU148" s="213" t="s">
        <v>83</v>
      </c>
      <c r="AV148" s="13" t="s">
        <v>83</v>
      </c>
      <c r="AW148" s="13" t="s">
        <v>34</v>
      </c>
      <c r="AX148" s="13" t="s">
        <v>73</v>
      </c>
      <c r="AY148" s="213" t="s">
        <v>172</v>
      </c>
    </row>
    <row r="149" spans="1:65" s="14" customFormat="1">
      <c r="B149" s="214"/>
      <c r="C149" s="215"/>
      <c r="D149" s="204" t="s">
        <v>180</v>
      </c>
      <c r="E149" s="216" t="s">
        <v>124</v>
      </c>
      <c r="F149" s="217" t="s">
        <v>182</v>
      </c>
      <c r="G149" s="215"/>
      <c r="H149" s="218">
        <v>895.47500000000002</v>
      </c>
      <c r="I149" s="219"/>
      <c r="J149" s="215"/>
      <c r="K149" s="215"/>
      <c r="L149" s="220"/>
      <c r="M149" s="221"/>
      <c r="N149" s="222"/>
      <c r="O149" s="222"/>
      <c r="P149" s="222"/>
      <c r="Q149" s="222"/>
      <c r="R149" s="222"/>
      <c r="S149" s="222"/>
      <c r="T149" s="223"/>
      <c r="AT149" s="224" t="s">
        <v>180</v>
      </c>
      <c r="AU149" s="224" t="s">
        <v>83</v>
      </c>
      <c r="AV149" s="14" t="s">
        <v>178</v>
      </c>
      <c r="AW149" s="14" t="s">
        <v>34</v>
      </c>
      <c r="AX149" s="14" t="s">
        <v>81</v>
      </c>
      <c r="AY149" s="224" t="s">
        <v>172</v>
      </c>
    </row>
    <row r="150" spans="1:65" s="2" customFormat="1" ht="24" customHeight="1">
      <c r="A150" s="35"/>
      <c r="B150" s="36"/>
      <c r="C150" s="189" t="s">
        <v>272</v>
      </c>
      <c r="D150" s="189" t="s">
        <v>174</v>
      </c>
      <c r="E150" s="190" t="s">
        <v>373</v>
      </c>
      <c r="F150" s="191" t="s">
        <v>374</v>
      </c>
      <c r="G150" s="192" t="s">
        <v>125</v>
      </c>
      <c r="H150" s="193">
        <v>895.47500000000002</v>
      </c>
      <c r="I150" s="194"/>
      <c r="J150" s="195">
        <f>ROUND(I150*H150,2)</f>
        <v>0</v>
      </c>
      <c r="K150" s="191" t="s">
        <v>177</v>
      </c>
      <c r="L150" s="40"/>
      <c r="M150" s="196" t="s">
        <v>21</v>
      </c>
      <c r="N150" s="197" t="s">
        <v>44</v>
      </c>
      <c r="O150" s="65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178</v>
      </c>
      <c r="AT150" s="200" t="s">
        <v>174</v>
      </c>
      <c r="AU150" s="200" t="s">
        <v>83</v>
      </c>
      <c r="AY150" s="18" t="s">
        <v>172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8" t="s">
        <v>81</v>
      </c>
      <c r="BK150" s="201">
        <f>ROUND(I150*H150,2)</f>
        <v>0</v>
      </c>
      <c r="BL150" s="18" t="s">
        <v>178</v>
      </c>
      <c r="BM150" s="200" t="s">
        <v>375</v>
      </c>
    </row>
    <row r="151" spans="1:65" s="13" customFormat="1">
      <c r="B151" s="202"/>
      <c r="C151" s="203"/>
      <c r="D151" s="204" t="s">
        <v>180</v>
      </c>
      <c r="E151" s="205" t="s">
        <v>21</v>
      </c>
      <c r="F151" s="206" t="s">
        <v>124</v>
      </c>
      <c r="G151" s="203"/>
      <c r="H151" s="207">
        <v>895.47500000000002</v>
      </c>
      <c r="I151" s="208"/>
      <c r="J151" s="203"/>
      <c r="K151" s="203"/>
      <c r="L151" s="209"/>
      <c r="M151" s="210"/>
      <c r="N151" s="211"/>
      <c r="O151" s="211"/>
      <c r="P151" s="211"/>
      <c r="Q151" s="211"/>
      <c r="R151" s="211"/>
      <c r="S151" s="211"/>
      <c r="T151" s="212"/>
      <c r="AT151" s="213" t="s">
        <v>180</v>
      </c>
      <c r="AU151" s="213" t="s">
        <v>83</v>
      </c>
      <c r="AV151" s="13" t="s">
        <v>83</v>
      </c>
      <c r="AW151" s="13" t="s">
        <v>34</v>
      </c>
      <c r="AX151" s="13" t="s">
        <v>73</v>
      </c>
      <c r="AY151" s="213" t="s">
        <v>172</v>
      </c>
    </row>
    <row r="152" spans="1:65" s="14" customFormat="1">
      <c r="B152" s="214"/>
      <c r="C152" s="215"/>
      <c r="D152" s="204" t="s">
        <v>180</v>
      </c>
      <c r="E152" s="216" t="s">
        <v>21</v>
      </c>
      <c r="F152" s="217" t="s">
        <v>182</v>
      </c>
      <c r="G152" s="215"/>
      <c r="H152" s="218">
        <v>895.47500000000002</v>
      </c>
      <c r="I152" s="219"/>
      <c r="J152" s="215"/>
      <c r="K152" s="215"/>
      <c r="L152" s="220"/>
      <c r="M152" s="221"/>
      <c r="N152" s="222"/>
      <c r="O152" s="222"/>
      <c r="P152" s="222"/>
      <c r="Q152" s="222"/>
      <c r="R152" s="222"/>
      <c r="S152" s="222"/>
      <c r="T152" s="223"/>
      <c r="AT152" s="224" t="s">
        <v>180</v>
      </c>
      <c r="AU152" s="224" t="s">
        <v>83</v>
      </c>
      <c r="AV152" s="14" t="s">
        <v>178</v>
      </c>
      <c r="AW152" s="14" t="s">
        <v>34</v>
      </c>
      <c r="AX152" s="14" t="s">
        <v>81</v>
      </c>
      <c r="AY152" s="224" t="s">
        <v>172</v>
      </c>
    </row>
    <row r="153" spans="1:65" s="2" customFormat="1" ht="24" customHeight="1">
      <c r="A153" s="35"/>
      <c r="B153" s="36"/>
      <c r="C153" s="189" t="s">
        <v>7</v>
      </c>
      <c r="D153" s="189" t="s">
        <v>174</v>
      </c>
      <c r="E153" s="190" t="s">
        <v>381</v>
      </c>
      <c r="F153" s="191" t="s">
        <v>382</v>
      </c>
      <c r="G153" s="192" t="s">
        <v>115</v>
      </c>
      <c r="H153" s="193">
        <v>437.65300000000002</v>
      </c>
      <c r="I153" s="194"/>
      <c r="J153" s="195">
        <f>ROUND(I153*H153,2)</f>
        <v>0</v>
      </c>
      <c r="K153" s="191" t="s">
        <v>177</v>
      </c>
      <c r="L153" s="40"/>
      <c r="M153" s="196" t="s">
        <v>21</v>
      </c>
      <c r="N153" s="197" t="s">
        <v>44</v>
      </c>
      <c r="O153" s="65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178</v>
      </c>
      <c r="AT153" s="200" t="s">
        <v>174</v>
      </c>
      <c r="AU153" s="200" t="s">
        <v>83</v>
      </c>
      <c r="AY153" s="18" t="s">
        <v>172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81</v>
      </c>
      <c r="BK153" s="201">
        <f>ROUND(I153*H153,2)</f>
        <v>0</v>
      </c>
      <c r="BL153" s="18" t="s">
        <v>178</v>
      </c>
      <c r="BM153" s="200" t="s">
        <v>383</v>
      </c>
    </row>
    <row r="154" spans="1:65" s="13" customFormat="1">
      <c r="B154" s="202"/>
      <c r="C154" s="203"/>
      <c r="D154" s="204" t="s">
        <v>180</v>
      </c>
      <c r="E154" s="205" t="s">
        <v>21</v>
      </c>
      <c r="F154" s="206" t="s">
        <v>134</v>
      </c>
      <c r="G154" s="203"/>
      <c r="H154" s="207">
        <v>437.65300000000002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180</v>
      </c>
      <c r="AU154" s="213" t="s">
        <v>83</v>
      </c>
      <c r="AV154" s="13" t="s">
        <v>83</v>
      </c>
      <c r="AW154" s="13" t="s">
        <v>34</v>
      </c>
      <c r="AX154" s="13" t="s">
        <v>73</v>
      </c>
      <c r="AY154" s="213" t="s">
        <v>172</v>
      </c>
    </row>
    <row r="155" spans="1:65" s="14" customFormat="1">
      <c r="B155" s="214"/>
      <c r="C155" s="215"/>
      <c r="D155" s="204" t="s">
        <v>180</v>
      </c>
      <c r="E155" s="216" t="s">
        <v>21</v>
      </c>
      <c r="F155" s="217" t="s">
        <v>182</v>
      </c>
      <c r="G155" s="215"/>
      <c r="H155" s="218">
        <v>437.65300000000002</v>
      </c>
      <c r="I155" s="219"/>
      <c r="J155" s="215"/>
      <c r="K155" s="215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180</v>
      </c>
      <c r="AU155" s="224" t="s">
        <v>83</v>
      </c>
      <c r="AV155" s="14" t="s">
        <v>178</v>
      </c>
      <c r="AW155" s="14" t="s">
        <v>34</v>
      </c>
      <c r="AX155" s="14" t="s">
        <v>81</v>
      </c>
      <c r="AY155" s="224" t="s">
        <v>172</v>
      </c>
    </row>
    <row r="156" spans="1:65" s="2" customFormat="1" ht="24" customHeight="1">
      <c r="A156" s="35"/>
      <c r="B156" s="36"/>
      <c r="C156" s="189" t="s">
        <v>284</v>
      </c>
      <c r="D156" s="189" t="s">
        <v>174</v>
      </c>
      <c r="E156" s="190" t="s">
        <v>386</v>
      </c>
      <c r="F156" s="191" t="s">
        <v>387</v>
      </c>
      <c r="G156" s="192" t="s">
        <v>115</v>
      </c>
      <c r="H156" s="193">
        <v>581.98</v>
      </c>
      <c r="I156" s="194"/>
      <c r="J156" s="195">
        <f>ROUND(I156*H156,2)</f>
        <v>0</v>
      </c>
      <c r="K156" s="191" t="s">
        <v>177</v>
      </c>
      <c r="L156" s="40"/>
      <c r="M156" s="196" t="s">
        <v>21</v>
      </c>
      <c r="N156" s="197" t="s">
        <v>44</v>
      </c>
      <c r="O156" s="65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178</v>
      </c>
      <c r="AT156" s="200" t="s">
        <v>174</v>
      </c>
      <c r="AU156" s="200" t="s">
        <v>83</v>
      </c>
      <c r="AY156" s="18" t="s">
        <v>172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81</v>
      </c>
      <c r="BK156" s="201">
        <f>ROUND(I156*H156,2)</f>
        <v>0</v>
      </c>
      <c r="BL156" s="18" t="s">
        <v>178</v>
      </c>
      <c r="BM156" s="200" t="s">
        <v>388</v>
      </c>
    </row>
    <row r="157" spans="1:65" s="15" customFormat="1">
      <c r="B157" s="225"/>
      <c r="C157" s="226"/>
      <c r="D157" s="204" t="s">
        <v>180</v>
      </c>
      <c r="E157" s="227" t="s">
        <v>21</v>
      </c>
      <c r="F157" s="228" t="s">
        <v>389</v>
      </c>
      <c r="G157" s="226"/>
      <c r="H157" s="227" t="s">
        <v>21</v>
      </c>
      <c r="I157" s="229"/>
      <c r="J157" s="226"/>
      <c r="K157" s="226"/>
      <c r="L157" s="230"/>
      <c r="M157" s="231"/>
      <c r="N157" s="232"/>
      <c r="O157" s="232"/>
      <c r="P157" s="232"/>
      <c r="Q157" s="232"/>
      <c r="R157" s="232"/>
      <c r="S157" s="232"/>
      <c r="T157" s="233"/>
      <c r="AT157" s="234" t="s">
        <v>180</v>
      </c>
      <c r="AU157" s="234" t="s">
        <v>83</v>
      </c>
      <c r="AV157" s="15" t="s">
        <v>81</v>
      </c>
      <c r="AW157" s="15" t="s">
        <v>34</v>
      </c>
      <c r="AX157" s="15" t="s">
        <v>73</v>
      </c>
      <c r="AY157" s="234" t="s">
        <v>172</v>
      </c>
    </row>
    <row r="158" spans="1:65" s="15" customFormat="1">
      <c r="B158" s="225"/>
      <c r="C158" s="226"/>
      <c r="D158" s="204" t="s">
        <v>180</v>
      </c>
      <c r="E158" s="227" t="s">
        <v>21</v>
      </c>
      <c r="F158" s="228" t="s">
        <v>390</v>
      </c>
      <c r="G158" s="226"/>
      <c r="H158" s="227" t="s">
        <v>21</v>
      </c>
      <c r="I158" s="229"/>
      <c r="J158" s="226"/>
      <c r="K158" s="226"/>
      <c r="L158" s="230"/>
      <c r="M158" s="231"/>
      <c r="N158" s="232"/>
      <c r="O158" s="232"/>
      <c r="P158" s="232"/>
      <c r="Q158" s="232"/>
      <c r="R158" s="232"/>
      <c r="S158" s="232"/>
      <c r="T158" s="233"/>
      <c r="AT158" s="234" t="s">
        <v>180</v>
      </c>
      <c r="AU158" s="234" t="s">
        <v>83</v>
      </c>
      <c r="AV158" s="15" t="s">
        <v>81</v>
      </c>
      <c r="AW158" s="15" t="s">
        <v>34</v>
      </c>
      <c r="AX158" s="15" t="s">
        <v>73</v>
      </c>
      <c r="AY158" s="234" t="s">
        <v>172</v>
      </c>
    </row>
    <row r="159" spans="1:65" s="13" customFormat="1">
      <c r="B159" s="202"/>
      <c r="C159" s="203"/>
      <c r="D159" s="204" t="s">
        <v>180</v>
      </c>
      <c r="E159" s="205" t="s">
        <v>21</v>
      </c>
      <c r="F159" s="206" t="s">
        <v>1233</v>
      </c>
      <c r="G159" s="203"/>
      <c r="H159" s="207">
        <v>288.65300000000002</v>
      </c>
      <c r="I159" s="208"/>
      <c r="J159" s="203"/>
      <c r="K159" s="203"/>
      <c r="L159" s="209"/>
      <c r="M159" s="210"/>
      <c r="N159" s="211"/>
      <c r="O159" s="211"/>
      <c r="P159" s="211"/>
      <c r="Q159" s="211"/>
      <c r="R159" s="211"/>
      <c r="S159" s="211"/>
      <c r="T159" s="212"/>
      <c r="AT159" s="213" t="s">
        <v>180</v>
      </c>
      <c r="AU159" s="213" t="s">
        <v>83</v>
      </c>
      <c r="AV159" s="13" t="s">
        <v>83</v>
      </c>
      <c r="AW159" s="13" t="s">
        <v>34</v>
      </c>
      <c r="AX159" s="13" t="s">
        <v>73</v>
      </c>
      <c r="AY159" s="213" t="s">
        <v>172</v>
      </c>
    </row>
    <row r="160" spans="1:65" s="15" customFormat="1">
      <c r="B160" s="225"/>
      <c r="C160" s="226"/>
      <c r="D160" s="204" t="s">
        <v>180</v>
      </c>
      <c r="E160" s="227" t="s">
        <v>21</v>
      </c>
      <c r="F160" s="228" t="s">
        <v>140</v>
      </c>
      <c r="G160" s="226"/>
      <c r="H160" s="227" t="s">
        <v>21</v>
      </c>
      <c r="I160" s="229"/>
      <c r="J160" s="226"/>
      <c r="K160" s="226"/>
      <c r="L160" s="230"/>
      <c r="M160" s="231"/>
      <c r="N160" s="232"/>
      <c r="O160" s="232"/>
      <c r="P160" s="232"/>
      <c r="Q160" s="232"/>
      <c r="R160" s="232"/>
      <c r="S160" s="232"/>
      <c r="T160" s="233"/>
      <c r="AT160" s="234" t="s">
        <v>180</v>
      </c>
      <c r="AU160" s="234" t="s">
        <v>83</v>
      </c>
      <c r="AV160" s="15" t="s">
        <v>81</v>
      </c>
      <c r="AW160" s="15" t="s">
        <v>34</v>
      </c>
      <c r="AX160" s="15" t="s">
        <v>73</v>
      </c>
      <c r="AY160" s="234" t="s">
        <v>172</v>
      </c>
    </row>
    <row r="161" spans="1:65" s="13" customFormat="1">
      <c r="B161" s="202"/>
      <c r="C161" s="203"/>
      <c r="D161" s="204" t="s">
        <v>180</v>
      </c>
      <c r="E161" s="205" t="s">
        <v>21</v>
      </c>
      <c r="F161" s="206" t="s">
        <v>1234</v>
      </c>
      <c r="G161" s="203"/>
      <c r="H161" s="207">
        <v>144.327</v>
      </c>
      <c r="I161" s="208"/>
      <c r="J161" s="203"/>
      <c r="K161" s="203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180</v>
      </c>
      <c r="AU161" s="213" t="s">
        <v>83</v>
      </c>
      <c r="AV161" s="13" t="s">
        <v>83</v>
      </c>
      <c r="AW161" s="13" t="s">
        <v>34</v>
      </c>
      <c r="AX161" s="13" t="s">
        <v>73</v>
      </c>
      <c r="AY161" s="213" t="s">
        <v>172</v>
      </c>
    </row>
    <row r="162" spans="1:65" s="13" customFormat="1">
      <c r="B162" s="202"/>
      <c r="C162" s="203"/>
      <c r="D162" s="204" t="s">
        <v>180</v>
      </c>
      <c r="E162" s="205" t="s">
        <v>21</v>
      </c>
      <c r="F162" s="206" t="s">
        <v>1235</v>
      </c>
      <c r="G162" s="203"/>
      <c r="H162" s="207">
        <v>149</v>
      </c>
      <c r="I162" s="208"/>
      <c r="J162" s="203"/>
      <c r="K162" s="203"/>
      <c r="L162" s="209"/>
      <c r="M162" s="210"/>
      <c r="N162" s="211"/>
      <c r="O162" s="211"/>
      <c r="P162" s="211"/>
      <c r="Q162" s="211"/>
      <c r="R162" s="211"/>
      <c r="S162" s="211"/>
      <c r="T162" s="212"/>
      <c r="AT162" s="213" t="s">
        <v>180</v>
      </c>
      <c r="AU162" s="213" t="s">
        <v>83</v>
      </c>
      <c r="AV162" s="13" t="s">
        <v>83</v>
      </c>
      <c r="AW162" s="13" t="s">
        <v>34</v>
      </c>
      <c r="AX162" s="13" t="s">
        <v>73</v>
      </c>
      <c r="AY162" s="213" t="s">
        <v>172</v>
      </c>
    </row>
    <row r="163" spans="1:65" s="14" customFormat="1">
      <c r="B163" s="214"/>
      <c r="C163" s="215"/>
      <c r="D163" s="204" t="s">
        <v>180</v>
      </c>
      <c r="E163" s="216" t="s">
        <v>21</v>
      </c>
      <c r="F163" s="217" t="s">
        <v>182</v>
      </c>
      <c r="G163" s="215"/>
      <c r="H163" s="218">
        <v>581.98</v>
      </c>
      <c r="I163" s="219"/>
      <c r="J163" s="215"/>
      <c r="K163" s="215"/>
      <c r="L163" s="220"/>
      <c r="M163" s="221"/>
      <c r="N163" s="222"/>
      <c r="O163" s="222"/>
      <c r="P163" s="222"/>
      <c r="Q163" s="222"/>
      <c r="R163" s="222"/>
      <c r="S163" s="222"/>
      <c r="T163" s="223"/>
      <c r="AT163" s="224" t="s">
        <v>180</v>
      </c>
      <c r="AU163" s="224" t="s">
        <v>83</v>
      </c>
      <c r="AV163" s="14" t="s">
        <v>178</v>
      </c>
      <c r="AW163" s="14" t="s">
        <v>34</v>
      </c>
      <c r="AX163" s="14" t="s">
        <v>81</v>
      </c>
      <c r="AY163" s="224" t="s">
        <v>172</v>
      </c>
    </row>
    <row r="164" spans="1:65" s="2" customFormat="1" ht="24" customHeight="1">
      <c r="A164" s="35"/>
      <c r="B164" s="36"/>
      <c r="C164" s="189" t="s">
        <v>288</v>
      </c>
      <c r="D164" s="189" t="s">
        <v>174</v>
      </c>
      <c r="E164" s="190" t="s">
        <v>396</v>
      </c>
      <c r="F164" s="191" t="s">
        <v>397</v>
      </c>
      <c r="G164" s="192" t="s">
        <v>115</v>
      </c>
      <c r="H164" s="193">
        <v>293.327</v>
      </c>
      <c r="I164" s="194"/>
      <c r="J164" s="195">
        <f>ROUND(I164*H164,2)</f>
        <v>0</v>
      </c>
      <c r="K164" s="191" t="s">
        <v>177</v>
      </c>
      <c r="L164" s="40"/>
      <c r="M164" s="196" t="s">
        <v>21</v>
      </c>
      <c r="N164" s="197" t="s">
        <v>44</v>
      </c>
      <c r="O164" s="65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178</v>
      </c>
      <c r="AT164" s="200" t="s">
        <v>174</v>
      </c>
      <c r="AU164" s="200" t="s">
        <v>83</v>
      </c>
      <c r="AY164" s="18" t="s">
        <v>172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81</v>
      </c>
      <c r="BK164" s="201">
        <f>ROUND(I164*H164,2)</f>
        <v>0</v>
      </c>
      <c r="BL164" s="18" t="s">
        <v>178</v>
      </c>
      <c r="BM164" s="200" t="s">
        <v>398</v>
      </c>
    </row>
    <row r="165" spans="1:65" s="15" customFormat="1">
      <c r="B165" s="225"/>
      <c r="C165" s="226"/>
      <c r="D165" s="204" t="s">
        <v>180</v>
      </c>
      <c r="E165" s="227" t="s">
        <v>21</v>
      </c>
      <c r="F165" s="228" t="s">
        <v>276</v>
      </c>
      <c r="G165" s="226"/>
      <c r="H165" s="227" t="s">
        <v>21</v>
      </c>
      <c r="I165" s="229"/>
      <c r="J165" s="226"/>
      <c r="K165" s="226"/>
      <c r="L165" s="230"/>
      <c r="M165" s="231"/>
      <c r="N165" s="232"/>
      <c r="O165" s="232"/>
      <c r="P165" s="232"/>
      <c r="Q165" s="232"/>
      <c r="R165" s="232"/>
      <c r="S165" s="232"/>
      <c r="T165" s="233"/>
      <c r="AT165" s="234" t="s">
        <v>180</v>
      </c>
      <c r="AU165" s="234" t="s">
        <v>83</v>
      </c>
      <c r="AV165" s="15" t="s">
        <v>81</v>
      </c>
      <c r="AW165" s="15" t="s">
        <v>34</v>
      </c>
      <c r="AX165" s="15" t="s">
        <v>73</v>
      </c>
      <c r="AY165" s="234" t="s">
        <v>172</v>
      </c>
    </row>
    <row r="166" spans="1:65" s="15" customFormat="1">
      <c r="B166" s="225"/>
      <c r="C166" s="226"/>
      <c r="D166" s="204" t="s">
        <v>180</v>
      </c>
      <c r="E166" s="227" t="s">
        <v>21</v>
      </c>
      <c r="F166" s="228" t="s">
        <v>399</v>
      </c>
      <c r="G166" s="226"/>
      <c r="H166" s="227" t="s">
        <v>21</v>
      </c>
      <c r="I166" s="229"/>
      <c r="J166" s="226"/>
      <c r="K166" s="226"/>
      <c r="L166" s="230"/>
      <c r="M166" s="231"/>
      <c r="N166" s="232"/>
      <c r="O166" s="232"/>
      <c r="P166" s="232"/>
      <c r="Q166" s="232"/>
      <c r="R166" s="232"/>
      <c r="S166" s="232"/>
      <c r="T166" s="233"/>
      <c r="AT166" s="234" t="s">
        <v>180</v>
      </c>
      <c r="AU166" s="234" t="s">
        <v>83</v>
      </c>
      <c r="AV166" s="15" t="s">
        <v>81</v>
      </c>
      <c r="AW166" s="15" t="s">
        <v>34</v>
      </c>
      <c r="AX166" s="15" t="s">
        <v>73</v>
      </c>
      <c r="AY166" s="234" t="s">
        <v>172</v>
      </c>
    </row>
    <row r="167" spans="1:65" s="13" customFormat="1">
      <c r="B167" s="202"/>
      <c r="C167" s="203"/>
      <c r="D167" s="204" t="s">
        <v>180</v>
      </c>
      <c r="E167" s="205" t="s">
        <v>21</v>
      </c>
      <c r="F167" s="206" t="s">
        <v>1236</v>
      </c>
      <c r="G167" s="203"/>
      <c r="H167" s="207">
        <v>293.327</v>
      </c>
      <c r="I167" s="208"/>
      <c r="J167" s="203"/>
      <c r="K167" s="203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180</v>
      </c>
      <c r="AU167" s="213" t="s">
        <v>83</v>
      </c>
      <c r="AV167" s="13" t="s">
        <v>83</v>
      </c>
      <c r="AW167" s="13" t="s">
        <v>34</v>
      </c>
      <c r="AX167" s="13" t="s">
        <v>73</v>
      </c>
      <c r="AY167" s="213" t="s">
        <v>172</v>
      </c>
    </row>
    <row r="168" spans="1:65" s="14" customFormat="1">
      <c r="B168" s="214"/>
      <c r="C168" s="215"/>
      <c r="D168" s="204" t="s">
        <v>180</v>
      </c>
      <c r="E168" s="216" t="s">
        <v>131</v>
      </c>
      <c r="F168" s="217" t="s">
        <v>182</v>
      </c>
      <c r="G168" s="215"/>
      <c r="H168" s="218">
        <v>293.327</v>
      </c>
      <c r="I168" s="219"/>
      <c r="J168" s="215"/>
      <c r="K168" s="215"/>
      <c r="L168" s="220"/>
      <c r="M168" s="221"/>
      <c r="N168" s="222"/>
      <c r="O168" s="222"/>
      <c r="P168" s="222"/>
      <c r="Q168" s="222"/>
      <c r="R168" s="222"/>
      <c r="S168" s="222"/>
      <c r="T168" s="223"/>
      <c r="AT168" s="224" t="s">
        <v>180</v>
      </c>
      <c r="AU168" s="224" t="s">
        <v>83</v>
      </c>
      <c r="AV168" s="14" t="s">
        <v>178</v>
      </c>
      <c r="AW168" s="14" t="s">
        <v>34</v>
      </c>
      <c r="AX168" s="14" t="s">
        <v>81</v>
      </c>
      <c r="AY168" s="224" t="s">
        <v>172</v>
      </c>
    </row>
    <row r="169" spans="1:65" s="2" customFormat="1" ht="24" customHeight="1">
      <c r="A169" s="35"/>
      <c r="B169" s="36"/>
      <c r="C169" s="189" t="s">
        <v>292</v>
      </c>
      <c r="D169" s="189" t="s">
        <v>174</v>
      </c>
      <c r="E169" s="190" t="s">
        <v>402</v>
      </c>
      <c r="F169" s="191" t="s">
        <v>403</v>
      </c>
      <c r="G169" s="192" t="s">
        <v>115</v>
      </c>
      <c r="H169" s="193">
        <v>437.65300000000002</v>
      </c>
      <c r="I169" s="194"/>
      <c r="J169" s="195">
        <f>ROUND(I169*H169,2)</f>
        <v>0</v>
      </c>
      <c r="K169" s="191" t="s">
        <v>177</v>
      </c>
      <c r="L169" s="40"/>
      <c r="M169" s="196" t="s">
        <v>21</v>
      </c>
      <c r="N169" s="197" t="s">
        <v>44</v>
      </c>
      <c r="O169" s="65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178</v>
      </c>
      <c r="AT169" s="200" t="s">
        <v>174</v>
      </c>
      <c r="AU169" s="200" t="s">
        <v>83</v>
      </c>
      <c r="AY169" s="18" t="s">
        <v>172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8" t="s">
        <v>81</v>
      </c>
      <c r="BK169" s="201">
        <f>ROUND(I169*H169,2)</f>
        <v>0</v>
      </c>
      <c r="BL169" s="18" t="s">
        <v>178</v>
      </c>
      <c r="BM169" s="200" t="s">
        <v>404</v>
      </c>
    </row>
    <row r="170" spans="1:65" s="15" customFormat="1">
      <c r="B170" s="225"/>
      <c r="C170" s="226"/>
      <c r="D170" s="204" t="s">
        <v>180</v>
      </c>
      <c r="E170" s="227" t="s">
        <v>21</v>
      </c>
      <c r="F170" s="228" t="s">
        <v>405</v>
      </c>
      <c r="G170" s="226"/>
      <c r="H170" s="227" t="s">
        <v>21</v>
      </c>
      <c r="I170" s="229"/>
      <c r="J170" s="226"/>
      <c r="K170" s="226"/>
      <c r="L170" s="230"/>
      <c r="M170" s="231"/>
      <c r="N170" s="232"/>
      <c r="O170" s="232"/>
      <c r="P170" s="232"/>
      <c r="Q170" s="232"/>
      <c r="R170" s="232"/>
      <c r="S170" s="232"/>
      <c r="T170" s="233"/>
      <c r="AT170" s="234" t="s">
        <v>180</v>
      </c>
      <c r="AU170" s="234" t="s">
        <v>83</v>
      </c>
      <c r="AV170" s="15" t="s">
        <v>81</v>
      </c>
      <c r="AW170" s="15" t="s">
        <v>34</v>
      </c>
      <c r="AX170" s="15" t="s">
        <v>73</v>
      </c>
      <c r="AY170" s="234" t="s">
        <v>172</v>
      </c>
    </row>
    <row r="171" spans="1:65" s="13" customFormat="1">
      <c r="B171" s="202"/>
      <c r="C171" s="203"/>
      <c r="D171" s="204" t="s">
        <v>180</v>
      </c>
      <c r="E171" s="205" t="s">
        <v>21</v>
      </c>
      <c r="F171" s="206" t="s">
        <v>406</v>
      </c>
      <c r="G171" s="203"/>
      <c r="H171" s="207">
        <v>437.65300000000002</v>
      </c>
      <c r="I171" s="208"/>
      <c r="J171" s="203"/>
      <c r="K171" s="203"/>
      <c r="L171" s="209"/>
      <c r="M171" s="210"/>
      <c r="N171" s="211"/>
      <c r="O171" s="211"/>
      <c r="P171" s="211"/>
      <c r="Q171" s="211"/>
      <c r="R171" s="211"/>
      <c r="S171" s="211"/>
      <c r="T171" s="212"/>
      <c r="AT171" s="213" t="s">
        <v>180</v>
      </c>
      <c r="AU171" s="213" t="s">
        <v>83</v>
      </c>
      <c r="AV171" s="13" t="s">
        <v>83</v>
      </c>
      <c r="AW171" s="13" t="s">
        <v>34</v>
      </c>
      <c r="AX171" s="13" t="s">
        <v>73</v>
      </c>
      <c r="AY171" s="213" t="s">
        <v>172</v>
      </c>
    </row>
    <row r="172" spans="1:65" s="14" customFormat="1">
      <c r="B172" s="214"/>
      <c r="C172" s="215"/>
      <c r="D172" s="204" t="s">
        <v>180</v>
      </c>
      <c r="E172" s="216" t="s">
        <v>21</v>
      </c>
      <c r="F172" s="217" t="s">
        <v>182</v>
      </c>
      <c r="G172" s="215"/>
      <c r="H172" s="218">
        <v>437.65300000000002</v>
      </c>
      <c r="I172" s="219"/>
      <c r="J172" s="215"/>
      <c r="K172" s="215"/>
      <c r="L172" s="220"/>
      <c r="M172" s="221"/>
      <c r="N172" s="222"/>
      <c r="O172" s="222"/>
      <c r="P172" s="222"/>
      <c r="Q172" s="222"/>
      <c r="R172" s="222"/>
      <c r="S172" s="222"/>
      <c r="T172" s="223"/>
      <c r="AT172" s="224" t="s">
        <v>180</v>
      </c>
      <c r="AU172" s="224" t="s">
        <v>83</v>
      </c>
      <c r="AV172" s="14" t="s">
        <v>178</v>
      </c>
      <c r="AW172" s="14" t="s">
        <v>34</v>
      </c>
      <c r="AX172" s="14" t="s">
        <v>81</v>
      </c>
      <c r="AY172" s="224" t="s">
        <v>172</v>
      </c>
    </row>
    <row r="173" spans="1:65" s="2" customFormat="1" ht="16.5" customHeight="1">
      <c r="A173" s="35"/>
      <c r="B173" s="36"/>
      <c r="C173" s="189" t="s">
        <v>324</v>
      </c>
      <c r="D173" s="189" t="s">
        <v>174</v>
      </c>
      <c r="E173" s="190" t="s">
        <v>412</v>
      </c>
      <c r="F173" s="191" t="s">
        <v>413</v>
      </c>
      <c r="G173" s="192" t="s">
        <v>115</v>
      </c>
      <c r="H173" s="193">
        <v>437.65300000000002</v>
      </c>
      <c r="I173" s="194"/>
      <c r="J173" s="195">
        <f>ROUND(I173*H173,2)</f>
        <v>0</v>
      </c>
      <c r="K173" s="191" t="s">
        <v>177</v>
      </c>
      <c r="L173" s="40"/>
      <c r="M173" s="196" t="s">
        <v>21</v>
      </c>
      <c r="N173" s="197" t="s">
        <v>44</v>
      </c>
      <c r="O173" s="65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178</v>
      </c>
      <c r="AT173" s="200" t="s">
        <v>174</v>
      </c>
      <c r="AU173" s="200" t="s">
        <v>83</v>
      </c>
      <c r="AY173" s="18" t="s">
        <v>172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81</v>
      </c>
      <c r="BK173" s="201">
        <f>ROUND(I173*H173,2)</f>
        <v>0</v>
      </c>
      <c r="BL173" s="18" t="s">
        <v>178</v>
      </c>
      <c r="BM173" s="200" t="s">
        <v>414</v>
      </c>
    </row>
    <row r="174" spans="1:65" s="13" customFormat="1">
      <c r="B174" s="202"/>
      <c r="C174" s="203"/>
      <c r="D174" s="204" t="s">
        <v>180</v>
      </c>
      <c r="E174" s="205" t="s">
        <v>21</v>
      </c>
      <c r="F174" s="206" t="s">
        <v>134</v>
      </c>
      <c r="G174" s="203"/>
      <c r="H174" s="207">
        <v>437.65300000000002</v>
      </c>
      <c r="I174" s="208"/>
      <c r="J174" s="203"/>
      <c r="K174" s="203"/>
      <c r="L174" s="209"/>
      <c r="M174" s="210"/>
      <c r="N174" s="211"/>
      <c r="O174" s="211"/>
      <c r="P174" s="211"/>
      <c r="Q174" s="211"/>
      <c r="R174" s="211"/>
      <c r="S174" s="211"/>
      <c r="T174" s="212"/>
      <c r="AT174" s="213" t="s">
        <v>180</v>
      </c>
      <c r="AU174" s="213" t="s">
        <v>83</v>
      </c>
      <c r="AV174" s="13" t="s">
        <v>83</v>
      </c>
      <c r="AW174" s="13" t="s">
        <v>34</v>
      </c>
      <c r="AX174" s="13" t="s">
        <v>73</v>
      </c>
      <c r="AY174" s="213" t="s">
        <v>172</v>
      </c>
    </row>
    <row r="175" spans="1:65" s="14" customFormat="1">
      <c r="B175" s="214"/>
      <c r="C175" s="215"/>
      <c r="D175" s="204" t="s">
        <v>180</v>
      </c>
      <c r="E175" s="216" t="s">
        <v>21</v>
      </c>
      <c r="F175" s="217" t="s">
        <v>182</v>
      </c>
      <c r="G175" s="215"/>
      <c r="H175" s="218">
        <v>437.65300000000002</v>
      </c>
      <c r="I175" s="219"/>
      <c r="J175" s="215"/>
      <c r="K175" s="215"/>
      <c r="L175" s="220"/>
      <c r="M175" s="221"/>
      <c r="N175" s="222"/>
      <c r="O175" s="222"/>
      <c r="P175" s="222"/>
      <c r="Q175" s="222"/>
      <c r="R175" s="222"/>
      <c r="S175" s="222"/>
      <c r="T175" s="223"/>
      <c r="AT175" s="224" t="s">
        <v>180</v>
      </c>
      <c r="AU175" s="224" t="s">
        <v>83</v>
      </c>
      <c r="AV175" s="14" t="s">
        <v>178</v>
      </c>
      <c r="AW175" s="14" t="s">
        <v>34</v>
      </c>
      <c r="AX175" s="14" t="s">
        <v>81</v>
      </c>
      <c r="AY175" s="224" t="s">
        <v>172</v>
      </c>
    </row>
    <row r="176" spans="1:65" s="2" customFormat="1" ht="16.5" customHeight="1">
      <c r="A176" s="35"/>
      <c r="B176" s="36"/>
      <c r="C176" s="235" t="s">
        <v>329</v>
      </c>
      <c r="D176" s="235" t="s">
        <v>416</v>
      </c>
      <c r="E176" s="236" t="s">
        <v>417</v>
      </c>
      <c r="F176" s="237" t="s">
        <v>418</v>
      </c>
      <c r="G176" s="238" t="s">
        <v>419</v>
      </c>
      <c r="H176" s="239">
        <v>586.654</v>
      </c>
      <c r="I176" s="240"/>
      <c r="J176" s="241">
        <f>ROUND(I176*H176,2)</f>
        <v>0</v>
      </c>
      <c r="K176" s="237" t="s">
        <v>177</v>
      </c>
      <c r="L176" s="242"/>
      <c r="M176" s="243" t="s">
        <v>21</v>
      </c>
      <c r="N176" s="244" t="s">
        <v>44</v>
      </c>
      <c r="O176" s="65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214</v>
      </c>
      <c r="AT176" s="200" t="s">
        <v>416</v>
      </c>
      <c r="AU176" s="200" t="s">
        <v>83</v>
      </c>
      <c r="AY176" s="18" t="s">
        <v>172</v>
      </c>
      <c r="BE176" s="201">
        <f>IF(N176="základní",J176,0)</f>
        <v>0</v>
      </c>
      <c r="BF176" s="201">
        <f>IF(N176="snížená",J176,0)</f>
        <v>0</v>
      </c>
      <c r="BG176" s="201">
        <f>IF(N176="zákl. přenesená",J176,0)</f>
        <v>0</v>
      </c>
      <c r="BH176" s="201">
        <f>IF(N176="sníž. přenesená",J176,0)</f>
        <v>0</v>
      </c>
      <c r="BI176" s="201">
        <f>IF(N176="nulová",J176,0)</f>
        <v>0</v>
      </c>
      <c r="BJ176" s="18" t="s">
        <v>81</v>
      </c>
      <c r="BK176" s="201">
        <f>ROUND(I176*H176,2)</f>
        <v>0</v>
      </c>
      <c r="BL176" s="18" t="s">
        <v>178</v>
      </c>
      <c r="BM176" s="200" t="s">
        <v>420</v>
      </c>
    </row>
    <row r="177" spans="1:65" s="13" customFormat="1">
      <c r="B177" s="202"/>
      <c r="C177" s="203"/>
      <c r="D177" s="204" t="s">
        <v>180</v>
      </c>
      <c r="E177" s="205" t="s">
        <v>21</v>
      </c>
      <c r="F177" s="206" t="s">
        <v>421</v>
      </c>
      <c r="G177" s="203"/>
      <c r="H177" s="207">
        <v>586.654</v>
      </c>
      <c r="I177" s="208"/>
      <c r="J177" s="203"/>
      <c r="K177" s="203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180</v>
      </c>
      <c r="AU177" s="213" t="s">
        <v>83</v>
      </c>
      <c r="AV177" s="13" t="s">
        <v>83</v>
      </c>
      <c r="AW177" s="13" t="s">
        <v>34</v>
      </c>
      <c r="AX177" s="13" t="s">
        <v>73</v>
      </c>
      <c r="AY177" s="213" t="s">
        <v>172</v>
      </c>
    </row>
    <row r="178" spans="1:65" s="14" customFormat="1">
      <c r="B178" s="214"/>
      <c r="C178" s="215"/>
      <c r="D178" s="204" t="s">
        <v>180</v>
      </c>
      <c r="E178" s="216" t="s">
        <v>21</v>
      </c>
      <c r="F178" s="217" t="s">
        <v>182</v>
      </c>
      <c r="G178" s="215"/>
      <c r="H178" s="218">
        <v>586.654</v>
      </c>
      <c r="I178" s="219"/>
      <c r="J178" s="215"/>
      <c r="K178" s="215"/>
      <c r="L178" s="220"/>
      <c r="M178" s="221"/>
      <c r="N178" s="222"/>
      <c r="O178" s="222"/>
      <c r="P178" s="222"/>
      <c r="Q178" s="222"/>
      <c r="R178" s="222"/>
      <c r="S178" s="222"/>
      <c r="T178" s="223"/>
      <c r="AT178" s="224" t="s">
        <v>180</v>
      </c>
      <c r="AU178" s="224" t="s">
        <v>83</v>
      </c>
      <c r="AV178" s="14" t="s">
        <v>178</v>
      </c>
      <c r="AW178" s="14" t="s">
        <v>34</v>
      </c>
      <c r="AX178" s="14" t="s">
        <v>81</v>
      </c>
      <c r="AY178" s="224" t="s">
        <v>172</v>
      </c>
    </row>
    <row r="179" spans="1:65" s="2" customFormat="1" ht="24" customHeight="1">
      <c r="A179" s="35"/>
      <c r="B179" s="36"/>
      <c r="C179" s="189" t="s">
        <v>333</v>
      </c>
      <c r="D179" s="189" t="s">
        <v>174</v>
      </c>
      <c r="E179" s="190" t="s">
        <v>423</v>
      </c>
      <c r="F179" s="191" t="s">
        <v>424</v>
      </c>
      <c r="G179" s="192" t="s">
        <v>115</v>
      </c>
      <c r="H179" s="193">
        <v>288.65300000000002</v>
      </c>
      <c r="I179" s="194"/>
      <c r="J179" s="195">
        <f>ROUND(I179*H179,2)</f>
        <v>0</v>
      </c>
      <c r="K179" s="191" t="s">
        <v>177</v>
      </c>
      <c r="L179" s="40"/>
      <c r="M179" s="196" t="s">
        <v>21</v>
      </c>
      <c r="N179" s="197" t="s">
        <v>44</v>
      </c>
      <c r="O179" s="65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178</v>
      </c>
      <c r="AT179" s="200" t="s">
        <v>174</v>
      </c>
      <c r="AU179" s="200" t="s">
        <v>83</v>
      </c>
      <c r="AY179" s="18" t="s">
        <v>172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81</v>
      </c>
      <c r="BK179" s="201">
        <f>ROUND(I179*H179,2)</f>
        <v>0</v>
      </c>
      <c r="BL179" s="18" t="s">
        <v>178</v>
      </c>
      <c r="BM179" s="200" t="s">
        <v>425</v>
      </c>
    </row>
    <row r="180" spans="1:65" s="13" customFormat="1">
      <c r="B180" s="202"/>
      <c r="C180" s="203"/>
      <c r="D180" s="204" t="s">
        <v>180</v>
      </c>
      <c r="E180" s="205" t="s">
        <v>21</v>
      </c>
      <c r="F180" s="206" t="s">
        <v>965</v>
      </c>
      <c r="G180" s="203"/>
      <c r="H180" s="207">
        <v>288.65300000000002</v>
      </c>
      <c r="I180" s="208"/>
      <c r="J180" s="203"/>
      <c r="K180" s="203"/>
      <c r="L180" s="209"/>
      <c r="M180" s="210"/>
      <c r="N180" s="211"/>
      <c r="O180" s="211"/>
      <c r="P180" s="211"/>
      <c r="Q180" s="211"/>
      <c r="R180" s="211"/>
      <c r="S180" s="211"/>
      <c r="T180" s="212"/>
      <c r="AT180" s="213" t="s">
        <v>180</v>
      </c>
      <c r="AU180" s="213" t="s">
        <v>83</v>
      </c>
      <c r="AV180" s="13" t="s">
        <v>83</v>
      </c>
      <c r="AW180" s="13" t="s">
        <v>34</v>
      </c>
      <c r="AX180" s="13" t="s">
        <v>73</v>
      </c>
      <c r="AY180" s="213" t="s">
        <v>172</v>
      </c>
    </row>
    <row r="181" spans="1:65" s="14" customFormat="1">
      <c r="B181" s="214"/>
      <c r="C181" s="215"/>
      <c r="D181" s="204" t="s">
        <v>180</v>
      </c>
      <c r="E181" s="216" t="s">
        <v>137</v>
      </c>
      <c r="F181" s="217" t="s">
        <v>182</v>
      </c>
      <c r="G181" s="215"/>
      <c r="H181" s="218">
        <v>288.65300000000002</v>
      </c>
      <c r="I181" s="219"/>
      <c r="J181" s="215"/>
      <c r="K181" s="215"/>
      <c r="L181" s="220"/>
      <c r="M181" s="221"/>
      <c r="N181" s="222"/>
      <c r="O181" s="222"/>
      <c r="P181" s="222"/>
      <c r="Q181" s="222"/>
      <c r="R181" s="222"/>
      <c r="S181" s="222"/>
      <c r="T181" s="223"/>
      <c r="AT181" s="224" t="s">
        <v>180</v>
      </c>
      <c r="AU181" s="224" t="s">
        <v>83</v>
      </c>
      <c r="AV181" s="14" t="s">
        <v>178</v>
      </c>
      <c r="AW181" s="14" t="s">
        <v>34</v>
      </c>
      <c r="AX181" s="14" t="s">
        <v>81</v>
      </c>
      <c r="AY181" s="224" t="s">
        <v>172</v>
      </c>
    </row>
    <row r="182" spans="1:65" s="2" customFormat="1" ht="16.5" customHeight="1">
      <c r="A182" s="35"/>
      <c r="B182" s="36"/>
      <c r="C182" s="235" t="s">
        <v>337</v>
      </c>
      <c r="D182" s="235" t="s">
        <v>416</v>
      </c>
      <c r="E182" s="236" t="s">
        <v>428</v>
      </c>
      <c r="F182" s="237" t="s">
        <v>429</v>
      </c>
      <c r="G182" s="238" t="s">
        <v>419</v>
      </c>
      <c r="H182" s="239">
        <v>259.78899999999999</v>
      </c>
      <c r="I182" s="240"/>
      <c r="J182" s="241">
        <f>ROUND(I182*H182,2)</f>
        <v>0</v>
      </c>
      <c r="K182" s="237" t="s">
        <v>177</v>
      </c>
      <c r="L182" s="242"/>
      <c r="M182" s="243" t="s">
        <v>21</v>
      </c>
      <c r="N182" s="244" t="s">
        <v>44</v>
      </c>
      <c r="O182" s="65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0" t="s">
        <v>214</v>
      </c>
      <c r="AT182" s="200" t="s">
        <v>416</v>
      </c>
      <c r="AU182" s="200" t="s">
        <v>83</v>
      </c>
      <c r="AY182" s="18" t="s">
        <v>172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8" t="s">
        <v>81</v>
      </c>
      <c r="BK182" s="201">
        <f>ROUND(I182*H182,2)</f>
        <v>0</v>
      </c>
      <c r="BL182" s="18" t="s">
        <v>178</v>
      </c>
      <c r="BM182" s="200" t="s">
        <v>430</v>
      </c>
    </row>
    <row r="183" spans="1:65" s="15" customFormat="1">
      <c r="B183" s="225"/>
      <c r="C183" s="226"/>
      <c r="D183" s="204" t="s">
        <v>180</v>
      </c>
      <c r="E183" s="227" t="s">
        <v>21</v>
      </c>
      <c r="F183" s="228" t="s">
        <v>276</v>
      </c>
      <c r="G183" s="226"/>
      <c r="H183" s="227" t="s">
        <v>21</v>
      </c>
      <c r="I183" s="229"/>
      <c r="J183" s="226"/>
      <c r="K183" s="226"/>
      <c r="L183" s="230"/>
      <c r="M183" s="231"/>
      <c r="N183" s="232"/>
      <c r="O183" s="232"/>
      <c r="P183" s="232"/>
      <c r="Q183" s="232"/>
      <c r="R183" s="232"/>
      <c r="S183" s="232"/>
      <c r="T183" s="233"/>
      <c r="AT183" s="234" t="s">
        <v>180</v>
      </c>
      <c r="AU183" s="234" t="s">
        <v>83</v>
      </c>
      <c r="AV183" s="15" t="s">
        <v>81</v>
      </c>
      <c r="AW183" s="15" t="s">
        <v>34</v>
      </c>
      <c r="AX183" s="15" t="s">
        <v>73</v>
      </c>
      <c r="AY183" s="234" t="s">
        <v>172</v>
      </c>
    </row>
    <row r="184" spans="1:65" s="15" customFormat="1">
      <c r="B184" s="225"/>
      <c r="C184" s="226"/>
      <c r="D184" s="204" t="s">
        <v>180</v>
      </c>
      <c r="E184" s="227" t="s">
        <v>21</v>
      </c>
      <c r="F184" s="228" t="s">
        <v>431</v>
      </c>
      <c r="G184" s="226"/>
      <c r="H184" s="227" t="s">
        <v>21</v>
      </c>
      <c r="I184" s="229"/>
      <c r="J184" s="226"/>
      <c r="K184" s="226"/>
      <c r="L184" s="230"/>
      <c r="M184" s="231"/>
      <c r="N184" s="232"/>
      <c r="O184" s="232"/>
      <c r="P184" s="232"/>
      <c r="Q184" s="232"/>
      <c r="R184" s="232"/>
      <c r="S184" s="232"/>
      <c r="T184" s="233"/>
      <c r="AT184" s="234" t="s">
        <v>180</v>
      </c>
      <c r="AU184" s="234" t="s">
        <v>83</v>
      </c>
      <c r="AV184" s="15" t="s">
        <v>81</v>
      </c>
      <c r="AW184" s="15" t="s">
        <v>34</v>
      </c>
      <c r="AX184" s="15" t="s">
        <v>73</v>
      </c>
      <c r="AY184" s="234" t="s">
        <v>172</v>
      </c>
    </row>
    <row r="185" spans="1:65" s="13" customFormat="1">
      <c r="B185" s="202"/>
      <c r="C185" s="203"/>
      <c r="D185" s="204" t="s">
        <v>180</v>
      </c>
      <c r="E185" s="205" t="s">
        <v>21</v>
      </c>
      <c r="F185" s="206" t="s">
        <v>1234</v>
      </c>
      <c r="G185" s="203"/>
      <c r="H185" s="207">
        <v>144.327</v>
      </c>
      <c r="I185" s="208"/>
      <c r="J185" s="203"/>
      <c r="K185" s="203"/>
      <c r="L185" s="209"/>
      <c r="M185" s="210"/>
      <c r="N185" s="211"/>
      <c r="O185" s="211"/>
      <c r="P185" s="211"/>
      <c r="Q185" s="211"/>
      <c r="R185" s="211"/>
      <c r="S185" s="211"/>
      <c r="T185" s="212"/>
      <c r="AT185" s="213" t="s">
        <v>180</v>
      </c>
      <c r="AU185" s="213" t="s">
        <v>83</v>
      </c>
      <c r="AV185" s="13" t="s">
        <v>83</v>
      </c>
      <c r="AW185" s="13" t="s">
        <v>34</v>
      </c>
      <c r="AX185" s="13" t="s">
        <v>73</v>
      </c>
      <c r="AY185" s="213" t="s">
        <v>172</v>
      </c>
    </row>
    <row r="186" spans="1:65" s="14" customFormat="1">
      <c r="B186" s="214"/>
      <c r="C186" s="215"/>
      <c r="D186" s="204" t="s">
        <v>180</v>
      </c>
      <c r="E186" s="216" t="s">
        <v>139</v>
      </c>
      <c r="F186" s="217" t="s">
        <v>182</v>
      </c>
      <c r="G186" s="215"/>
      <c r="H186" s="218">
        <v>144.327</v>
      </c>
      <c r="I186" s="219"/>
      <c r="J186" s="215"/>
      <c r="K186" s="215"/>
      <c r="L186" s="220"/>
      <c r="M186" s="221"/>
      <c r="N186" s="222"/>
      <c r="O186" s="222"/>
      <c r="P186" s="222"/>
      <c r="Q186" s="222"/>
      <c r="R186" s="222"/>
      <c r="S186" s="222"/>
      <c r="T186" s="223"/>
      <c r="AT186" s="224" t="s">
        <v>180</v>
      </c>
      <c r="AU186" s="224" t="s">
        <v>83</v>
      </c>
      <c r="AV186" s="14" t="s">
        <v>178</v>
      </c>
      <c r="AW186" s="14" t="s">
        <v>34</v>
      </c>
      <c r="AX186" s="14" t="s">
        <v>73</v>
      </c>
      <c r="AY186" s="224" t="s">
        <v>172</v>
      </c>
    </row>
    <row r="187" spans="1:65" s="13" customFormat="1">
      <c r="B187" s="202"/>
      <c r="C187" s="203"/>
      <c r="D187" s="204" t="s">
        <v>180</v>
      </c>
      <c r="E187" s="205" t="s">
        <v>21</v>
      </c>
      <c r="F187" s="206" t="s">
        <v>434</v>
      </c>
      <c r="G187" s="203"/>
      <c r="H187" s="207">
        <v>259.78899999999999</v>
      </c>
      <c r="I187" s="208"/>
      <c r="J187" s="203"/>
      <c r="K187" s="203"/>
      <c r="L187" s="209"/>
      <c r="M187" s="210"/>
      <c r="N187" s="211"/>
      <c r="O187" s="211"/>
      <c r="P187" s="211"/>
      <c r="Q187" s="211"/>
      <c r="R187" s="211"/>
      <c r="S187" s="211"/>
      <c r="T187" s="212"/>
      <c r="AT187" s="213" t="s">
        <v>180</v>
      </c>
      <c r="AU187" s="213" t="s">
        <v>83</v>
      </c>
      <c r="AV187" s="13" t="s">
        <v>83</v>
      </c>
      <c r="AW187" s="13" t="s">
        <v>34</v>
      </c>
      <c r="AX187" s="13" t="s">
        <v>81</v>
      </c>
      <c r="AY187" s="213" t="s">
        <v>172</v>
      </c>
    </row>
    <row r="188" spans="1:65" s="2" customFormat="1" ht="16.5" customHeight="1">
      <c r="A188" s="35"/>
      <c r="B188" s="36"/>
      <c r="C188" s="189" t="s">
        <v>343</v>
      </c>
      <c r="D188" s="189" t="s">
        <v>174</v>
      </c>
      <c r="E188" s="190" t="s">
        <v>436</v>
      </c>
      <c r="F188" s="191" t="s">
        <v>437</v>
      </c>
      <c r="G188" s="192" t="s">
        <v>115</v>
      </c>
      <c r="H188" s="193">
        <v>144.327</v>
      </c>
      <c r="I188" s="194"/>
      <c r="J188" s="195">
        <f>ROUND(I188*H188,2)</f>
        <v>0</v>
      </c>
      <c r="K188" s="191" t="s">
        <v>21</v>
      </c>
      <c r="L188" s="40"/>
      <c r="M188" s="196" t="s">
        <v>21</v>
      </c>
      <c r="N188" s="197" t="s">
        <v>44</v>
      </c>
      <c r="O188" s="65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178</v>
      </c>
      <c r="AT188" s="200" t="s">
        <v>174</v>
      </c>
      <c r="AU188" s="200" t="s">
        <v>83</v>
      </c>
      <c r="AY188" s="18" t="s">
        <v>172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81</v>
      </c>
      <c r="BK188" s="201">
        <f>ROUND(I188*H188,2)</f>
        <v>0</v>
      </c>
      <c r="BL188" s="18" t="s">
        <v>178</v>
      </c>
      <c r="BM188" s="200" t="s">
        <v>438</v>
      </c>
    </row>
    <row r="189" spans="1:65" s="15" customFormat="1">
      <c r="B189" s="225"/>
      <c r="C189" s="226"/>
      <c r="D189" s="204" t="s">
        <v>180</v>
      </c>
      <c r="E189" s="227" t="s">
        <v>21</v>
      </c>
      <c r="F189" s="228" t="s">
        <v>276</v>
      </c>
      <c r="G189" s="226"/>
      <c r="H189" s="227" t="s">
        <v>21</v>
      </c>
      <c r="I189" s="229"/>
      <c r="J189" s="226"/>
      <c r="K189" s="226"/>
      <c r="L189" s="230"/>
      <c r="M189" s="231"/>
      <c r="N189" s="232"/>
      <c r="O189" s="232"/>
      <c r="P189" s="232"/>
      <c r="Q189" s="232"/>
      <c r="R189" s="232"/>
      <c r="S189" s="232"/>
      <c r="T189" s="233"/>
      <c r="AT189" s="234" t="s">
        <v>180</v>
      </c>
      <c r="AU189" s="234" t="s">
        <v>83</v>
      </c>
      <c r="AV189" s="15" t="s">
        <v>81</v>
      </c>
      <c r="AW189" s="15" t="s">
        <v>34</v>
      </c>
      <c r="AX189" s="15" t="s">
        <v>73</v>
      </c>
      <c r="AY189" s="234" t="s">
        <v>172</v>
      </c>
    </row>
    <row r="190" spans="1:65" s="15" customFormat="1">
      <c r="B190" s="225"/>
      <c r="C190" s="226"/>
      <c r="D190" s="204" t="s">
        <v>180</v>
      </c>
      <c r="E190" s="227" t="s">
        <v>21</v>
      </c>
      <c r="F190" s="228" t="s">
        <v>439</v>
      </c>
      <c r="G190" s="226"/>
      <c r="H190" s="227" t="s">
        <v>21</v>
      </c>
      <c r="I190" s="229"/>
      <c r="J190" s="226"/>
      <c r="K190" s="226"/>
      <c r="L190" s="230"/>
      <c r="M190" s="231"/>
      <c r="N190" s="232"/>
      <c r="O190" s="232"/>
      <c r="P190" s="232"/>
      <c r="Q190" s="232"/>
      <c r="R190" s="232"/>
      <c r="S190" s="232"/>
      <c r="T190" s="233"/>
      <c r="AT190" s="234" t="s">
        <v>180</v>
      </c>
      <c r="AU190" s="234" t="s">
        <v>83</v>
      </c>
      <c r="AV190" s="15" t="s">
        <v>81</v>
      </c>
      <c r="AW190" s="15" t="s">
        <v>34</v>
      </c>
      <c r="AX190" s="15" t="s">
        <v>73</v>
      </c>
      <c r="AY190" s="234" t="s">
        <v>172</v>
      </c>
    </row>
    <row r="191" spans="1:65" s="13" customFormat="1">
      <c r="B191" s="202"/>
      <c r="C191" s="203"/>
      <c r="D191" s="204" t="s">
        <v>180</v>
      </c>
      <c r="E191" s="205" t="s">
        <v>21</v>
      </c>
      <c r="F191" s="206" t="s">
        <v>1234</v>
      </c>
      <c r="G191" s="203"/>
      <c r="H191" s="207">
        <v>144.327</v>
      </c>
      <c r="I191" s="208"/>
      <c r="J191" s="203"/>
      <c r="K191" s="203"/>
      <c r="L191" s="209"/>
      <c r="M191" s="210"/>
      <c r="N191" s="211"/>
      <c r="O191" s="211"/>
      <c r="P191" s="211"/>
      <c r="Q191" s="211"/>
      <c r="R191" s="211"/>
      <c r="S191" s="211"/>
      <c r="T191" s="212"/>
      <c r="AT191" s="213" t="s">
        <v>180</v>
      </c>
      <c r="AU191" s="213" t="s">
        <v>83</v>
      </c>
      <c r="AV191" s="13" t="s">
        <v>83</v>
      </c>
      <c r="AW191" s="13" t="s">
        <v>34</v>
      </c>
      <c r="AX191" s="13" t="s">
        <v>73</v>
      </c>
      <c r="AY191" s="213" t="s">
        <v>172</v>
      </c>
    </row>
    <row r="192" spans="1:65" s="14" customFormat="1">
      <c r="B192" s="214"/>
      <c r="C192" s="215"/>
      <c r="D192" s="204" t="s">
        <v>180</v>
      </c>
      <c r="E192" s="216" t="s">
        <v>21</v>
      </c>
      <c r="F192" s="217" t="s">
        <v>182</v>
      </c>
      <c r="G192" s="215"/>
      <c r="H192" s="218">
        <v>144.327</v>
      </c>
      <c r="I192" s="219"/>
      <c r="J192" s="215"/>
      <c r="K192" s="215"/>
      <c r="L192" s="220"/>
      <c r="M192" s="221"/>
      <c r="N192" s="222"/>
      <c r="O192" s="222"/>
      <c r="P192" s="222"/>
      <c r="Q192" s="222"/>
      <c r="R192" s="222"/>
      <c r="S192" s="222"/>
      <c r="T192" s="223"/>
      <c r="AT192" s="224" t="s">
        <v>180</v>
      </c>
      <c r="AU192" s="224" t="s">
        <v>83</v>
      </c>
      <c r="AV192" s="14" t="s">
        <v>178</v>
      </c>
      <c r="AW192" s="14" t="s">
        <v>34</v>
      </c>
      <c r="AX192" s="14" t="s">
        <v>81</v>
      </c>
      <c r="AY192" s="224" t="s">
        <v>172</v>
      </c>
    </row>
    <row r="193" spans="1:65" s="2" customFormat="1" ht="24" customHeight="1">
      <c r="A193" s="35"/>
      <c r="B193" s="36"/>
      <c r="C193" s="189" t="s">
        <v>348</v>
      </c>
      <c r="D193" s="189" t="s">
        <v>174</v>
      </c>
      <c r="E193" s="190" t="s">
        <v>441</v>
      </c>
      <c r="F193" s="191" t="s">
        <v>442</v>
      </c>
      <c r="G193" s="192" t="s">
        <v>115</v>
      </c>
      <c r="H193" s="193">
        <v>105.22199999999999</v>
      </c>
      <c r="I193" s="194"/>
      <c r="J193" s="195">
        <f>ROUND(I193*H193,2)</f>
        <v>0</v>
      </c>
      <c r="K193" s="191" t="s">
        <v>177</v>
      </c>
      <c r="L193" s="40"/>
      <c r="M193" s="196" t="s">
        <v>21</v>
      </c>
      <c r="N193" s="197" t="s">
        <v>44</v>
      </c>
      <c r="O193" s="65"/>
      <c r="P193" s="198">
        <f>O193*H193</f>
        <v>0</v>
      </c>
      <c r="Q193" s="198">
        <v>0</v>
      </c>
      <c r="R193" s="198">
        <f>Q193*H193</f>
        <v>0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178</v>
      </c>
      <c r="AT193" s="200" t="s">
        <v>174</v>
      </c>
      <c r="AU193" s="200" t="s">
        <v>83</v>
      </c>
      <c r="AY193" s="18" t="s">
        <v>172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81</v>
      </c>
      <c r="BK193" s="201">
        <f>ROUND(I193*H193,2)</f>
        <v>0</v>
      </c>
      <c r="BL193" s="18" t="s">
        <v>178</v>
      </c>
      <c r="BM193" s="200" t="s">
        <v>443</v>
      </c>
    </row>
    <row r="194" spans="1:65" s="15" customFormat="1">
      <c r="B194" s="225"/>
      <c r="C194" s="226"/>
      <c r="D194" s="204" t="s">
        <v>180</v>
      </c>
      <c r="E194" s="227" t="s">
        <v>21</v>
      </c>
      <c r="F194" s="228" t="s">
        <v>444</v>
      </c>
      <c r="G194" s="226"/>
      <c r="H194" s="227" t="s">
        <v>21</v>
      </c>
      <c r="I194" s="229"/>
      <c r="J194" s="226"/>
      <c r="K194" s="226"/>
      <c r="L194" s="230"/>
      <c r="M194" s="231"/>
      <c r="N194" s="232"/>
      <c r="O194" s="232"/>
      <c r="P194" s="232"/>
      <c r="Q194" s="232"/>
      <c r="R194" s="232"/>
      <c r="S194" s="232"/>
      <c r="T194" s="233"/>
      <c r="AT194" s="234" t="s">
        <v>180</v>
      </c>
      <c r="AU194" s="234" t="s">
        <v>83</v>
      </c>
      <c r="AV194" s="15" t="s">
        <v>81</v>
      </c>
      <c r="AW194" s="15" t="s">
        <v>34</v>
      </c>
      <c r="AX194" s="15" t="s">
        <v>73</v>
      </c>
      <c r="AY194" s="234" t="s">
        <v>172</v>
      </c>
    </row>
    <row r="195" spans="1:65" s="15" customFormat="1">
      <c r="B195" s="225"/>
      <c r="C195" s="226"/>
      <c r="D195" s="204" t="s">
        <v>180</v>
      </c>
      <c r="E195" s="227" t="s">
        <v>21</v>
      </c>
      <c r="F195" s="228" t="s">
        <v>297</v>
      </c>
      <c r="G195" s="226"/>
      <c r="H195" s="227" t="s">
        <v>21</v>
      </c>
      <c r="I195" s="229"/>
      <c r="J195" s="226"/>
      <c r="K195" s="226"/>
      <c r="L195" s="230"/>
      <c r="M195" s="231"/>
      <c r="N195" s="232"/>
      <c r="O195" s="232"/>
      <c r="P195" s="232"/>
      <c r="Q195" s="232"/>
      <c r="R195" s="232"/>
      <c r="S195" s="232"/>
      <c r="T195" s="233"/>
      <c r="AT195" s="234" t="s">
        <v>180</v>
      </c>
      <c r="AU195" s="234" t="s">
        <v>83</v>
      </c>
      <c r="AV195" s="15" t="s">
        <v>81</v>
      </c>
      <c r="AW195" s="15" t="s">
        <v>34</v>
      </c>
      <c r="AX195" s="15" t="s">
        <v>73</v>
      </c>
      <c r="AY195" s="234" t="s">
        <v>172</v>
      </c>
    </row>
    <row r="196" spans="1:65" s="13" customFormat="1">
      <c r="B196" s="202"/>
      <c r="C196" s="203"/>
      <c r="D196" s="204" t="s">
        <v>180</v>
      </c>
      <c r="E196" s="205" t="s">
        <v>21</v>
      </c>
      <c r="F196" s="206" t="s">
        <v>1237</v>
      </c>
      <c r="G196" s="203"/>
      <c r="H196" s="207">
        <v>97.52</v>
      </c>
      <c r="I196" s="208"/>
      <c r="J196" s="203"/>
      <c r="K196" s="203"/>
      <c r="L196" s="209"/>
      <c r="M196" s="210"/>
      <c r="N196" s="211"/>
      <c r="O196" s="211"/>
      <c r="P196" s="211"/>
      <c r="Q196" s="211"/>
      <c r="R196" s="211"/>
      <c r="S196" s="211"/>
      <c r="T196" s="212"/>
      <c r="AT196" s="213" t="s">
        <v>180</v>
      </c>
      <c r="AU196" s="213" t="s">
        <v>83</v>
      </c>
      <c r="AV196" s="13" t="s">
        <v>83</v>
      </c>
      <c r="AW196" s="13" t="s">
        <v>34</v>
      </c>
      <c r="AX196" s="13" t="s">
        <v>73</v>
      </c>
      <c r="AY196" s="213" t="s">
        <v>172</v>
      </c>
    </row>
    <row r="197" spans="1:65" s="15" customFormat="1">
      <c r="B197" s="225"/>
      <c r="C197" s="226"/>
      <c r="D197" s="204" t="s">
        <v>180</v>
      </c>
      <c r="E197" s="227" t="s">
        <v>21</v>
      </c>
      <c r="F197" s="228" t="s">
        <v>277</v>
      </c>
      <c r="G197" s="226"/>
      <c r="H197" s="227" t="s">
        <v>21</v>
      </c>
      <c r="I197" s="229"/>
      <c r="J197" s="226"/>
      <c r="K197" s="226"/>
      <c r="L197" s="230"/>
      <c r="M197" s="231"/>
      <c r="N197" s="232"/>
      <c r="O197" s="232"/>
      <c r="P197" s="232"/>
      <c r="Q197" s="232"/>
      <c r="R197" s="232"/>
      <c r="S197" s="232"/>
      <c r="T197" s="233"/>
      <c r="AT197" s="234" t="s">
        <v>180</v>
      </c>
      <c r="AU197" s="234" t="s">
        <v>83</v>
      </c>
      <c r="AV197" s="15" t="s">
        <v>81</v>
      </c>
      <c r="AW197" s="15" t="s">
        <v>34</v>
      </c>
      <c r="AX197" s="15" t="s">
        <v>73</v>
      </c>
      <c r="AY197" s="234" t="s">
        <v>172</v>
      </c>
    </row>
    <row r="198" spans="1:65" s="13" customFormat="1">
      <c r="B198" s="202"/>
      <c r="C198" s="203"/>
      <c r="D198" s="204" t="s">
        <v>180</v>
      </c>
      <c r="E198" s="205" t="s">
        <v>21</v>
      </c>
      <c r="F198" s="206" t="s">
        <v>1238</v>
      </c>
      <c r="G198" s="203"/>
      <c r="H198" s="207">
        <v>7.702</v>
      </c>
      <c r="I198" s="208"/>
      <c r="J198" s="203"/>
      <c r="K198" s="203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180</v>
      </c>
      <c r="AU198" s="213" t="s">
        <v>83</v>
      </c>
      <c r="AV198" s="13" t="s">
        <v>83</v>
      </c>
      <c r="AW198" s="13" t="s">
        <v>34</v>
      </c>
      <c r="AX198" s="13" t="s">
        <v>73</v>
      </c>
      <c r="AY198" s="213" t="s">
        <v>172</v>
      </c>
    </row>
    <row r="199" spans="1:65" s="14" customFormat="1">
      <c r="B199" s="214"/>
      <c r="C199" s="215"/>
      <c r="D199" s="204" t="s">
        <v>180</v>
      </c>
      <c r="E199" s="216" t="s">
        <v>120</v>
      </c>
      <c r="F199" s="217" t="s">
        <v>182</v>
      </c>
      <c r="G199" s="215"/>
      <c r="H199" s="218">
        <v>105.22199999999999</v>
      </c>
      <c r="I199" s="219"/>
      <c r="J199" s="215"/>
      <c r="K199" s="215"/>
      <c r="L199" s="220"/>
      <c r="M199" s="221"/>
      <c r="N199" s="222"/>
      <c r="O199" s="222"/>
      <c r="P199" s="222"/>
      <c r="Q199" s="222"/>
      <c r="R199" s="222"/>
      <c r="S199" s="222"/>
      <c r="T199" s="223"/>
      <c r="AT199" s="224" t="s">
        <v>180</v>
      </c>
      <c r="AU199" s="224" t="s">
        <v>83</v>
      </c>
      <c r="AV199" s="14" t="s">
        <v>178</v>
      </c>
      <c r="AW199" s="14" t="s">
        <v>34</v>
      </c>
      <c r="AX199" s="14" t="s">
        <v>81</v>
      </c>
      <c r="AY199" s="224" t="s">
        <v>172</v>
      </c>
    </row>
    <row r="200" spans="1:65" s="2" customFormat="1" ht="16.5" customHeight="1">
      <c r="A200" s="35"/>
      <c r="B200" s="36"/>
      <c r="C200" s="235" t="s">
        <v>366</v>
      </c>
      <c r="D200" s="235" t="s">
        <v>416</v>
      </c>
      <c r="E200" s="236" t="s">
        <v>450</v>
      </c>
      <c r="F200" s="237" t="s">
        <v>451</v>
      </c>
      <c r="G200" s="238" t="s">
        <v>419</v>
      </c>
      <c r="H200" s="239">
        <v>189.4</v>
      </c>
      <c r="I200" s="240"/>
      <c r="J200" s="241">
        <f>ROUND(I200*H200,2)</f>
        <v>0</v>
      </c>
      <c r="K200" s="237" t="s">
        <v>177</v>
      </c>
      <c r="L200" s="242"/>
      <c r="M200" s="243" t="s">
        <v>21</v>
      </c>
      <c r="N200" s="244" t="s">
        <v>44</v>
      </c>
      <c r="O200" s="65"/>
      <c r="P200" s="198">
        <f>O200*H200</f>
        <v>0</v>
      </c>
      <c r="Q200" s="198">
        <v>0</v>
      </c>
      <c r="R200" s="198">
        <f>Q200*H200</f>
        <v>0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214</v>
      </c>
      <c r="AT200" s="200" t="s">
        <v>416</v>
      </c>
      <c r="AU200" s="200" t="s">
        <v>83</v>
      </c>
      <c r="AY200" s="18" t="s">
        <v>172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18" t="s">
        <v>81</v>
      </c>
      <c r="BK200" s="201">
        <f>ROUND(I200*H200,2)</f>
        <v>0</v>
      </c>
      <c r="BL200" s="18" t="s">
        <v>178</v>
      </c>
      <c r="BM200" s="200" t="s">
        <v>452</v>
      </c>
    </row>
    <row r="201" spans="1:65" s="13" customFormat="1">
      <c r="B201" s="202"/>
      <c r="C201" s="203"/>
      <c r="D201" s="204" t="s">
        <v>180</v>
      </c>
      <c r="E201" s="205" t="s">
        <v>21</v>
      </c>
      <c r="F201" s="206" t="s">
        <v>453</v>
      </c>
      <c r="G201" s="203"/>
      <c r="H201" s="207">
        <v>189.4</v>
      </c>
      <c r="I201" s="208"/>
      <c r="J201" s="203"/>
      <c r="K201" s="203"/>
      <c r="L201" s="209"/>
      <c r="M201" s="210"/>
      <c r="N201" s="211"/>
      <c r="O201" s="211"/>
      <c r="P201" s="211"/>
      <c r="Q201" s="211"/>
      <c r="R201" s="211"/>
      <c r="S201" s="211"/>
      <c r="T201" s="212"/>
      <c r="AT201" s="213" t="s">
        <v>180</v>
      </c>
      <c r="AU201" s="213" t="s">
        <v>83</v>
      </c>
      <c r="AV201" s="13" t="s">
        <v>83</v>
      </c>
      <c r="AW201" s="13" t="s">
        <v>34</v>
      </c>
      <c r="AX201" s="13" t="s">
        <v>73</v>
      </c>
      <c r="AY201" s="213" t="s">
        <v>172</v>
      </c>
    </row>
    <row r="202" spans="1:65" s="14" customFormat="1">
      <c r="B202" s="214"/>
      <c r="C202" s="215"/>
      <c r="D202" s="204" t="s">
        <v>180</v>
      </c>
      <c r="E202" s="216" t="s">
        <v>21</v>
      </c>
      <c r="F202" s="217" t="s">
        <v>182</v>
      </c>
      <c r="G202" s="215"/>
      <c r="H202" s="218">
        <v>189.4</v>
      </c>
      <c r="I202" s="219"/>
      <c r="J202" s="215"/>
      <c r="K202" s="215"/>
      <c r="L202" s="220"/>
      <c r="M202" s="221"/>
      <c r="N202" s="222"/>
      <c r="O202" s="222"/>
      <c r="P202" s="222"/>
      <c r="Q202" s="222"/>
      <c r="R202" s="222"/>
      <c r="S202" s="222"/>
      <c r="T202" s="223"/>
      <c r="AT202" s="224" t="s">
        <v>180</v>
      </c>
      <c r="AU202" s="224" t="s">
        <v>83</v>
      </c>
      <c r="AV202" s="14" t="s">
        <v>178</v>
      </c>
      <c r="AW202" s="14" t="s">
        <v>34</v>
      </c>
      <c r="AX202" s="14" t="s">
        <v>81</v>
      </c>
      <c r="AY202" s="224" t="s">
        <v>172</v>
      </c>
    </row>
    <row r="203" spans="1:65" s="12" customFormat="1" ht="22.9" customHeight="1">
      <c r="B203" s="173"/>
      <c r="C203" s="174"/>
      <c r="D203" s="175" t="s">
        <v>72</v>
      </c>
      <c r="E203" s="187" t="s">
        <v>178</v>
      </c>
      <c r="F203" s="187" t="s">
        <v>476</v>
      </c>
      <c r="G203" s="174"/>
      <c r="H203" s="174"/>
      <c r="I203" s="177"/>
      <c r="J203" s="188">
        <f>BK203</f>
        <v>0</v>
      </c>
      <c r="K203" s="174"/>
      <c r="L203" s="179"/>
      <c r="M203" s="180"/>
      <c r="N203" s="181"/>
      <c r="O203" s="181"/>
      <c r="P203" s="182">
        <f>SUM(P204:P216)</f>
        <v>0</v>
      </c>
      <c r="Q203" s="181"/>
      <c r="R203" s="182">
        <f>SUM(R204:R216)</f>
        <v>2.3003999999999998E-3</v>
      </c>
      <c r="S203" s="181"/>
      <c r="T203" s="183">
        <f>SUM(T204:T216)</f>
        <v>0</v>
      </c>
      <c r="AR203" s="184" t="s">
        <v>81</v>
      </c>
      <c r="AT203" s="185" t="s">
        <v>72</v>
      </c>
      <c r="AU203" s="185" t="s">
        <v>81</v>
      </c>
      <c r="AY203" s="184" t="s">
        <v>172</v>
      </c>
      <c r="BK203" s="186">
        <f>SUM(BK204:BK216)</f>
        <v>0</v>
      </c>
    </row>
    <row r="204" spans="1:65" s="2" customFormat="1" ht="16.5" customHeight="1">
      <c r="A204" s="35"/>
      <c r="B204" s="36"/>
      <c r="C204" s="189" t="s">
        <v>372</v>
      </c>
      <c r="D204" s="189" t="s">
        <v>174</v>
      </c>
      <c r="E204" s="190" t="s">
        <v>478</v>
      </c>
      <c r="F204" s="191" t="s">
        <v>479</v>
      </c>
      <c r="G204" s="192" t="s">
        <v>115</v>
      </c>
      <c r="H204" s="193">
        <v>43.777999999999999</v>
      </c>
      <c r="I204" s="194"/>
      <c r="J204" s="195">
        <f>ROUND(I204*H204,2)</f>
        <v>0</v>
      </c>
      <c r="K204" s="191" t="s">
        <v>177</v>
      </c>
      <c r="L204" s="40"/>
      <c r="M204" s="196" t="s">
        <v>21</v>
      </c>
      <c r="N204" s="197" t="s">
        <v>44</v>
      </c>
      <c r="O204" s="65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178</v>
      </c>
      <c r="AT204" s="200" t="s">
        <v>174</v>
      </c>
      <c r="AU204" s="200" t="s">
        <v>83</v>
      </c>
      <c r="AY204" s="18" t="s">
        <v>172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81</v>
      </c>
      <c r="BK204" s="201">
        <f>ROUND(I204*H204,2)</f>
        <v>0</v>
      </c>
      <c r="BL204" s="18" t="s">
        <v>178</v>
      </c>
      <c r="BM204" s="200" t="s">
        <v>480</v>
      </c>
    </row>
    <row r="205" spans="1:65" s="15" customFormat="1">
      <c r="B205" s="225"/>
      <c r="C205" s="226"/>
      <c r="D205" s="204" t="s">
        <v>180</v>
      </c>
      <c r="E205" s="227" t="s">
        <v>21</v>
      </c>
      <c r="F205" s="228" t="s">
        <v>444</v>
      </c>
      <c r="G205" s="226"/>
      <c r="H205" s="227" t="s">
        <v>21</v>
      </c>
      <c r="I205" s="229"/>
      <c r="J205" s="226"/>
      <c r="K205" s="226"/>
      <c r="L205" s="230"/>
      <c r="M205" s="231"/>
      <c r="N205" s="232"/>
      <c r="O205" s="232"/>
      <c r="P205" s="232"/>
      <c r="Q205" s="232"/>
      <c r="R205" s="232"/>
      <c r="S205" s="232"/>
      <c r="T205" s="233"/>
      <c r="AT205" s="234" t="s">
        <v>180</v>
      </c>
      <c r="AU205" s="234" t="s">
        <v>83</v>
      </c>
      <c r="AV205" s="15" t="s">
        <v>81</v>
      </c>
      <c r="AW205" s="15" t="s">
        <v>34</v>
      </c>
      <c r="AX205" s="15" t="s">
        <v>73</v>
      </c>
      <c r="AY205" s="234" t="s">
        <v>172</v>
      </c>
    </row>
    <row r="206" spans="1:65" s="15" customFormat="1">
      <c r="B206" s="225"/>
      <c r="C206" s="226"/>
      <c r="D206" s="204" t="s">
        <v>180</v>
      </c>
      <c r="E206" s="227" t="s">
        <v>21</v>
      </c>
      <c r="F206" s="228" t="s">
        <v>297</v>
      </c>
      <c r="G206" s="226"/>
      <c r="H206" s="227" t="s">
        <v>21</v>
      </c>
      <c r="I206" s="229"/>
      <c r="J206" s="226"/>
      <c r="K206" s="226"/>
      <c r="L206" s="230"/>
      <c r="M206" s="231"/>
      <c r="N206" s="232"/>
      <c r="O206" s="232"/>
      <c r="P206" s="232"/>
      <c r="Q206" s="232"/>
      <c r="R206" s="232"/>
      <c r="S206" s="232"/>
      <c r="T206" s="233"/>
      <c r="AT206" s="234" t="s">
        <v>180</v>
      </c>
      <c r="AU206" s="234" t="s">
        <v>83</v>
      </c>
      <c r="AV206" s="15" t="s">
        <v>81</v>
      </c>
      <c r="AW206" s="15" t="s">
        <v>34</v>
      </c>
      <c r="AX206" s="15" t="s">
        <v>73</v>
      </c>
      <c r="AY206" s="234" t="s">
        <v>172</v>
      </c>
    </row>
    <row r="207" spans="1:65" s="13" customFormat="1">
      <c r="B207" s="202"/>
      <c r="C207" s="203"/>
      <c r="D207" s="204" t="s">
        <v>180</v>
      </c>
      <c r="E207" s="205" t="s">
        <v>21</v>
      </c>
      <c r="F207" s="206" t="s">
        <v>1239</v>
      </c>
      <c r="G207" s="203"/>
      <c r="H207" s="207">
        <v>40.298000000000002</v>
      </c>
      <c r="I207" s="208"/>
      <c r="J207" s="203"/>
      <c r="K207" s="203"/>
      <c r="L207" s="209"/>
      <c r="M207" s="210"/>
      <c r="N207" s="211"/>
      <c r="O207" s="211"/>
      <c r="P207" s="211"/>
      <c r="Q207" s="211"/>
      <c r="R207" s="211"/>
      <c r="S207" s="211"/>
      <c r="T207" s="212"/>
      <c r="AT207" s="213" t="s">
        <v>180</v>
      </c>
      <c r="AU207" s="213" t="s">
        <v>83</v>
      </c>
      <c r="AV207" s="13" t="s">
        <v>83</v>
      </c>
      <c r="AW207" s="13" t="s">
        <v>34</v>
      </c>
      <c r="AX207" s="13" t="s">
        <v>73</v>
      </c>
      <c r="AY207" s="213" t="s">
        <v>172</v>
      </c>
    </row>
    <row r="208" spans="1:65" s="15" customFormat="1">
      <c r="B208" s="225"/>
      <c r="C208" s="226"/>
      <c r="D208" s="204" t="s">
        <v>180</v>
      </c>
      <c r="E208" s="227" t="s">
        <v>21</v>
      </c>
      <c r="F208" s="228" t="s">
        <v>277</v>
      </c>
      <c r="G208" s="226"/>
      <c r="H208" s="227" t="s">
        <v>21</v>
      </c>
      <c r="I208" s="229"/>
      <c r="J208" s="226"/>
      <c r="K208" s="226"/>
      <c r="L208" s="230"/>
      <c r="M208" s="231"/>
      <c r="N208" s="232"/>
      <c r="O208" s="232"/>
      <c r="P208" s="232"/>
      <c r="Q208" s="232"/>
      <c r="R208" s="232"/>
      <c r="S208" s="232"/>
      <c r="T208" s="233"/>
      <c r="AT208" s="234" t="s">
        <v>180</v>
      </c>
      <c r="AU208" s="234" t="s">
        <v>83</v>
      </c>
      <c r="AV208" s="15" t="s">
        <v>81</v>
      </c>
      <c r="AW208" s="15" t="s">
        <v>34</v>
      </c>
      <c r="AX208" s="15" t="s">
        <v>73</v>
      </c>
      <c r="AY208" s="234" t="s">
        <v>172</v>
      </c>
    </row>
    <row r="209" spans="1:65" s="13" customFormat="1">
      <c r="B209" s="202"/>
      <c r="C209" s="203"/>
      <c r="D209" s="204" t="s">
        <v>180</v>
      </c>
      <c r="E209" s="205" t="s">
        <v>21</v>
      </c>
      <c r="F209" s="206" t="s">
        <v>1240</v>
      </c>
      <c r="G209" s="203"/>
      <c r="H209" s="207">
        <v>3.48</v>
      </c>
      <c r="I209" s="208"/>
      <c r="J209" s="203"/>
      <c r="K209" s="203"/>
      <c r="L209" s="209"/>
      <c r="M209" s="210"/>
      <c r="N209" s="211"/>
      <c r="O209" s="211"/>
      <c r="P209" s="211"/>
      <c r="Q209" s="211"/>
      <c r="R209" s="211"/>
      <c r="S209" s="211"/>
      <c r="T209" s="212"/>
      <c r="AT209" s="213" t="s">
        <v>180</v>
      </c>
      <c r="AU209" s="213" t="s">
        <v>83</v>
      </c>
      <c r="AV209" s="13" t="s">
        <v>83</v>
      </c>
      <c r="AW209" s="13" t="s">
        <v>34</v>
      </c>
      <c r="AX209" s="13" t="s">
        <v>73</v>
      </c>
      <c r="AY209" s="213" t="s">
        <v>172</v>
      </c>
    </row>
    <row r="210" spans="1:65" s="14" customFormat="1">
      <c r="B210" s="214"/>
      <c r="C210" s="215"/>
      <c r="D210" s="204" t="s">
        <v>180</v>
      </c>
      <c r="E210" s="216" t="s">
        <v>117</v>
      </c>
      <c r="F210" s="217" t="s">
        <v>182</v>
      </c>
      <c r="G210" s="215"/>
      <c r="H210" s="218">
        <v>43.777999999999999</v>
      </c>
      <c r="I210" s="219"/>
      <c r="J210" s="215"/>
      <c r="K210" s="215"/>
      <c r="L210" s="220"/>
      <c r="M210" s="221"/>
      <c r="N210" s="222"/>
      <c r="O210" s="222"/>
      <c r="P210" s="222"/>
      <c r="Q210" s="222"/>
      <c r="R210" s="222"/>
      <c r="S210" s="222"/>
      <c r="T210" s="223"/>
      <c r="AT210" s="224" t="s">
        <v>180</v>
      </c>
      <c r="AU210" s="224" t="s">
        <v>83</v>
      </c>
      <c r="AV210" s="14" t="s">
        <v>178</v>
      </c>
      <c r="AW210" s="14" t="s">
        <v>34</v>
      </c>
      <c r="AX210" s="14" t="s">
        <v>81</v>
      </c>
      <c r="AY210" s="224" t="s">
        <v>172</v>
      </c>
    </row>
    <row r="211" spans="1:65" s="2" customFormat="1" ht="24" customHeight="1">
      <c r="A211" s="35"/>
      <c r="B211" s="36"/>
      <c r="C211" s="189" t="s">
        <v>376</v>
      </c>
      <c r="D211" s="189" t="s">
        <v>174</v>
      </c>
      <c r="E211" s="190" t="s">
        <v>491</v>
      </c>
      <c r="F211" s="191" t="s">
        <v>492</v>
      </c>
      <c r="G211" s="192" t="s">
        <v>115</v>
      </c>
      <c r="H211" s="193">
        <v>2.7E-2</v>
      </c>
      <c r="I211" s="194"/>
      <c r="J211" s="195">
        <f>ROUND(I211*H211,2)</f>
        <v>0</v>
      </c>
      <c r="K211" s="191" t="s">
        <v>177</v>
      </c>
      <c r="L211" s="40"/>
      <c r="M211" s="196" t="s">
        <v>21</v>
      </c>
      <c r="N211" s="197" t="s">
        <v>44</v>
      </c>
      <c r="O211" s="65"/>
      <c r="P211" s="198">
        <f>O211*H211</f>
        <v>0</v>
      </c>
      <c r="Q211" s="198">
        <v>0</v>
      </c>
      <c r="R211" s="198">
        <f>Q211*H211</f>
        <v>0</v>
      </c>
      <c r="S211" s="198">
        <v>0</v>
      </c>
      <c r="T211" s="19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0" t="s">
        <v>178</v>
      </c>
      <c r="AT211" s="200" t="s">
        <v>174</v>
      </c>
      <c r="AU211" s="200" t="s">
        <v>83</v>
      </c>
      <c r="AY211" s="18" t="s">
        <v>172</v>
      </c>
      <c r="BE211" s="201">
        <f>IF(N211="základní",J211,0)</f>
        <v>0</v>
      </c>
      <c r="BF211" s="201">
        <f>IF(N211="snížená",J211,0)</f>
        <v>0</v>
      </c>
      <c r="BG211" s="201">
        <f>IF(N211="zákl. přenesená",J211,0)</f>
        <v>0</v>
      </c>
      <c r="BH211" s="201">
        <f>IF(N211="sníž. přenesená",J211,0)</f>
        <v>0</v>
      </c>
      <c r="BI211" s="201">
        <f>IF(N211="nulová",J211,0)</f>
        <v>0</v>
      </c>
      <c r="BJ211" s="18" t="s">
        <v>81</v>
      </c>
      <c r="BK211" s="201">
        <f>ROUND(I211*H211,2)</f>
        <v>0</v>
      </c>
      <c r="BL211" s="18" t="s">
        <v>178</v>
      </c>
      <c r="BM211" s="200" t="s">
        <v>493</v>
      </c>
    </row>
    <row r="212" spans="1:65" s="13" customFormat="1">
      <c r="B212" s="202"/>
      <c r="C212" s="203"/>
      <c r="D212" s="204" t="s">
        <v>180</v>
      </c>
      <c r="E212" s="205" t="s">
        <v>21</v>
      </c>
      <c r="F212" s="206" t="s">
        <v>1088</v>
      </c>
      <c r="G212" s="203"/>
      <c r="H212" s="207">
        <v>2.7E-2</v>
      </c>
      <c r="I212" s="208"/>
      <c r="J212" s="203"/>
      <c r="K212" s="203"/>
      <c r="L212" s="209"/>
      <c r="M212" s="210"/>
      <c r="N212" s="211"/>
      <c r="O212" s="211"/>
      <c r="P212" s="211"/>
      <c r="Q212" s="211"/>
      <c r="R212" s="211"/>
      <c r="S212" s="211"/>
      <c r="T212" s="212"/>
      <c r="AT212" s="213" t="s">
        <v>180</v>
      </c>
      <c r="AU212" s="213" t="s">
        <v>83</v>
      </c>
      <c r="AV212" s="13" t="s">
        <v>83</v>
      </c>
      <c r="AW212" s="13" t="s">
        <v>34</v>
      </c>
      <c r="AX212" s="13" t="s">
        <v>73</v>
      </c>
      <c r="AY212" s="213" t="s">
        <v>172</v>
      </c>
    </row>
    <row r="213" spans="1:65" s="14" customFormat="1">
      <c r="B213" s="214"/>
      <c r="C213" s="215"/>
      <c r="D213" s="204" t="s">
        <v>180</v>
      </c>
      <c r="E213" s="216" t="s">
        <v>21</v>
      </c>
      <c r="F213" s="217" t="s">
        <v>182</v>
      </c>
      <c r="G213" s="215"/>
      <c r="H213" s="218">
        <v>2.7E-2</v>
      </c>
      <c r="I213" s="219"/>
      <c r="J213" s="215"/>
      <c r="K213" s="215"/>
      <c r="L213" s="220"/>
      <c r="M213" s="221"/>
      <c r="N213" s="222"/>
      <c r="O213" s="222"/>
      <c r="P213" s="222"/>
      <c r="Q213" s="222"/>
      <c r="R213" s="222"/>
      <c r="S213" s="222"/>
      <c r="T213" s="223"/>
      <c r="AT213" s="224" t="s">
        <v>180</v>
      </c>
      <c r="AU213" s="224" t="s">
        <v>83</v>
      </c>
      <c r="AV213" s="14" t="s">
        <v>178</v>
      </c>
      <c r="AW213" s="14" t="s">
        <v>34</v>
      </c>
      <c r="AX213" s="14" t="s">
        <v>81</v>
      </c>
      <c r="AY213" s="224" t="s">
        <v>172</v>
      </c>
    </row>
    <row r="214" spans="1:65" s="2" customFormat="1" ht="16.5" customHeight="1">
      <c r="A214" s="35"/>
      <c r="B214" s="36"/>
      <c r="C214" s="189" t="s">
        <v>380</v>
      </c>
      <c r="D214" s="189" t="s">
        <v>174</v>
      </c>
      <c r="E214" s="190" t="s">
        <v>501</v>
      </c>
      <c r="F214" s="191" t="s">
        <v>502</v>
      </c>
      <c r="G214" s="192" t="s">
        <v>125</v>
      </c>
      <c r="H214" s="193">
        <v>0.36</v>
      </c>
      <c r="I214" s="194"/>
      <c r="J214" s="195">
        <f>ROUND(I214*H214,2)</f>
        <v>0</v>
      </c>
      <c r="K214" s="191" t="s">
        <v>177</v>
      </c>
      <c r="L214" s="40"/>
      <c r="M214" s="196" t="s">
        <v>21</v>
      </c>
      <c r="N214" s="197" t="s">
        <v>44</v>
      </c>
      <c r="O214" s="65"/>
      <c r="P214" s="198">
        <f>O214*H214</f>
        <v>0</v>
      </c>
      <c r="Q214" s="198">
        <v>6.3899999999999998E-3</v>
      </c>
      <c r="R214" s="198">
        <f>Q214*H214</f>
        <v>2.3003999999999998E-3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178</v>
      </c>
      <c r="AT214" s="200" t="s">
        <v>174</v>
      </c>
      <c r="AU214" s="200" t="s">
        <v>83</v>
      </c>
      <c r="AY214" s="18" t="s">
        <v>172</v>
      </c>
      <c r="BE214" s="201">
        <f>IF(N214="základní",J214,0)</f>
        <v>0</v>
      </c>
      <c r="BF214" s="201">
        <f>IF(N214="snížená",J214,0)</f>
        <v>0</v>
      </c>
      <c r="BG214" s="201">
        <f>IF(N214="zákl. přenesená",J214,0)</f>
        <v>0</v>
      </c>
      <c r="BH214" s="201">
        <f>IF(N214="sníž. přenesená",J214,0)</f>
        <v>0</v>
      </c>
      <c r="BI214" s="201">
        <f>IF(N214="nulová",J214,0)</f>
        <v>0</v>
      </c>
      <c r="BJ214" s="18" t="s">
        <v>81</v>
      </c>
      <c r="BK214" s="201">
        <f>ROUND(I214*H214,2)</f>
        <v>0</v>
      </c>
      <c r="BL214" s="18" t="s">
        <v>178</v>
      </c>
      <c r="BM214" s="200" t="s">
        <v>503</v>
      </c>
    </row>
    <row r="215" spans="1:65" s="13" customFormat="1">
      <c r="B215" s="202"/>
      <c r="C215" s="203"/>
      <c r="D215" s="204" t="s">
        <v>180</v>
      </c>
      <c r="E215" s="205" t="s">
        <v>21</v>
      </c>
      <c r="F215" s="206" t="s">
        <v>1089</v>
      </c>
      <c r="G215" s="203"/>
      <c r="H215" s="207">
        <v>0.36</v>
      </c>
      <c r="I215" s="208"/>
      <c r="J215" s="203"/>
      <c r="K215" s="203"/>
      <c r="L215" s="209"/>
      <c r="M215" s="210"/>
      <c r="N215" s="211"/>
      <c r="O215" s="211"/>
      <c r="P215" s="211"/>
      <c r="Q215" s="211"/>
      <c r="R215" s="211"/>
      <c r="S215" s="211"/>
      <c r="T215" s="212"/>
      <c r="AT215" s="213" t="s">
        <v>180</v>
      </c>
      <c r="AU215" s="213" t="s">
        <v>83</v>
      </c>
      <c r="AV215" s="13" t="s">
        <v>83</v>
      </c>
      <c r="AW215" s="13" t="s">
        <v>34</v>
      </c>
      <c r="AX215" s="13" t="s">
        <v>73</v>
      </c>
      <c r="AY215" s="213" t="s">
        <v>172</v>
      </c>
    </row>
    <row r="216" spans="1:65" s="14" customFormat="1">
      <c r="B216" s="214"/>
      <c r="C216" s="215"/>
      <c r="D216" s="204" t="s">
        <v>180</v>
      </c>
      <c r="E216" s="216" t="s">
        <v>21</v>
      </c>
      <c r="F216" s="217" t="s">
        <v>182</v>
      </c>
      <c r="G216" s="215"/>
      <c r="H216" s="218">
        <v>0.36</v>
      </c>
      <c r="I216" s="219"/>
      <c r="J216" s="215"/>
      <c r="K216" s="215"/>
      <c r="L216" s="220"/>
      <c r="M216" s="221"/>
      <c r="N216" s="222"/>
      <c r="O216" s="222"/>
      <c r="P216" s="222"/>
      <c r="Q216" s="222"/>
      <c r="R216" s="222"/>
      <c r="S216" s="222"/>
      <c r="T216" s="223"/>
      <c r="AT216" s="224" t="s">
        <v>180</v>
      </c>
      <c r="AU216" s="224" t="s">
        <v>83</v>
      </c>
      <c r="AV216" s="14" t="s">
        <v>178</v>
      </c>
      <c r="AW216" s="14" t="s">
        <v>34</v>
      </c>
      <c r="AX216" s="14" t="s">
        <v>81</v>
      </c>
      <c r="AY216" s="224" t="s">
        <v>172</v>
      </c>
    </row>
    <row r="217" spans="1:65" s="12" customFormat="1" ht="22.9" customHeight="1">
      <c r="B217" s="173"/>
      <c r="C217" s="174"/>
      <c r="D217" s="175" t="s">
        <v>72</v>
      </c>
      <c r="E217" s="187" t="s">
        <v>214</v>
      </c>
      <c r="F217" s="187" t="s">
        <v>505</v>
      </c>
      <c r="G217" s="174"/>
      <c r="H217" s="174"/>
      <c r="I217" s="177"/>
      <c r="J217" s="188">
        <f>BK217</f>
        <v>0</v>
      </c>
      <c r="K217" s="174"/>
      <c r="L217" s="179"/>
      <c r="M217" s="180"/>
      <c r="N217" s="181"/>
      <c r="O217" s="181"/>
      <c r="P217" s="182">
        <f>SUM(P218:P331)</f>
        <v>0</v>
      </c>
      <c r="Q217" s="181"/>
      <c r="R217" s="182">
        <f>SUM(R218:R331)</f>
        <v>2.5785449399999996</v>
      </c>
      <c r="S217" s="181"/>
      <c r="T217" s="183">
        <f>SUM(T218:T331)</f>
        <v>0</v>
      </c>
      <c r="AR217" s="184" t="s">
        <v>81</v>
      </c>
      <c r="AT217" s="185" t="s">
        <v>72</v>
      </c>
      <c r="AU217" s="185" t="s">
        <v>81</v>
      </c>
      <c r="AY217" s="184" t="s">
        <v>172</v>
      </c>
      <c r="BK217" s="186">
        <f>SUM(BK218:BK331)</f>
        <v>0</v>
      </c>
    </row>
    <row r="218" spans="1:65" s="2" customFormat="1" ht="24" customHeight="1">
      <c r="A218" s="35"/>
      <c r="B218" s="36"/>
      <c r="C218" s="189" t="s">
        <v>385</v>
      </c>
      <c r="D218" s="189" t="s">
        <v>174</v>
      </c>
      <c r="E218" s="190" t="s">
        <v>507</v>
      </c>
      <c r="F218" s="191" t="s">
        <v>508</v>
      </c>
      <c r="G218" s="192" t="s">
        <v>217</v>
      </c>
      <c r="H218" s="193">
        <v>4</v>
      </c>
      <c r="I218" s="194"/>
      <c r="J218" s="195">
        <f>ROUND(I218*H218,2)</f>
        <v>0</v>
      </c>
      <c r="K218" s="191" t="s">
        <v>177</v>
      </c>
      <c r="L218" s="40"/>
      <c r="M218" s="196" t="s">
        <v>21</v>
      </c>
      <c r="N218" s="197" t="s">
        <v>44</v>
      </c>
      <c r="O218" s="65"/>
      <c r="P218" s="198">
        <f>O218*H218</f>
        <v>0</v>
      </c>
      <c r="Q218" s="198">
        <v>1.67E-3</v>
      </c>
      <c r="R218" s="198">
        <f>Q218*H218</f>
        <v>6.6800000000000002E-3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178</v>
      </c>
      <c r="AT218" s="200" t="s">
        <v>174</v>
      </c>
      <c r="AU218" s="200" t="s">
        <v>83</v>
      </c>
      <c r="AY218" s="18" t="s">
        <v>172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8" t="s">
        <v>81</v>
      </c>
      <c r="BK218" s="201">
        <f>ROUND(I218*H218,2)</f>
        <v>0</v>
      </c>
      <c r="BL218" s="18" t="s">
        <v>178</v>
      </c>
      <c r="BM218" s="200" t="s">
        <v>509</v>
      </c>
    </row>
    <row r="219" spans="1:65" s="15" customFormat="1">
      <c r="B219" s="225"/>
      <c r="C219" s="226"/>
      <c r="D219" s="204" t="s">
        <v>180</v>
      </c>
      <c r="E219" s="227" t="s">
        <v>21</v>
      </c>
      <c r="F219" s="228" t="s">
        <v>1241</v>
      </c>
      <c r="G219" s="226"/>
      <c r="H219" s="227" t="s">
        <v>21</v>
      </c>
      <c r="I219" s="229"/>
      <c r="J219" s="226"/>
      <c r="K219" s="226"/>
      <c r="L219" s="230"/>
      <c r="M219" s="231"/>
      <c r="N219" s="232"/>
      <c r="O219" s="232"/>
      <c r="P219" s="232"/>
      <c r="Q219" s="232"/>
      <c r="R219" s="232"/>
      <c r="S219" s="232"/>
      <c r="T219" s="233"/>
      <c r="AT219" s="234" t="s">
        <v>180</v>
      </c>
      <c r="AU219" s="234" t="s">
        <v>83</v>
      </c>
      <c r="AV219" s="15" t="s">
        <v>81</v>
      </c>
      <c r="AW219" s="15" t="s">
        <v>34</v>
      </c>
      <c r="AX219" s="15" t="s">
        <v>73</v>
      </c>
      <c r="AY219" s="234" t="s">
        <v>172</v>
      </c>
    </row>
    <row r="220" spans="1:65" s="13" customFormat="1">
      <c r="B220" s="202"/>
      <c r="C220" s="203"/>
      <c r="D220" s="204" t="s">
        <v>180</v>
      </c>
      <c r="E220" s="205" t="s">
        <v>21</v>
      </c>
      <c r="F220" s="206" t="s">
        <v>1242</v>
      </c>
      <c r="G220" s="203"/>
      <c r="H220" s="207">
        <v>4</v>
      </c>
      <c r="I220" s="208"/>
      <c r="J220" s="203"/>
      <c r="K220" s="203"/>
      <c r="L220" s="209"/>
      <c r="M220" s="210"/>
      <c r="N220" s="211"/>
      <c r="O220" s="211"/>
      <c r="P220" s="211"/>
      <c r="Q220" s="211"/>
      <c r="R220" s="211"/>
      <c r="S220" s="211"/>
      <c r="T220" s="212"/>
      <c r="AT220" s="213" t="s">
        <v>180</v>
      </c>
      <c r="AU220" s="213" t="s">
        <v>83</v>
      </c>
      <c r="AV220" s="13" t="s">
        <v>83</v>
      </c>
      <c r="AW220" s="13" t="s">
        <v>34</v>
      </c>
      <c r="AX220" s="13" t="s">
        <v>73</v>
      </c>
      <c r="AY220" s="213" t="s">
        <v>172</v>
      </c>
    </row>
    <row r="221" spans="1:65" s="14" customFormat="1">
      <c r="B221" s="214"/>
      <c r="C221" s="215"/>
      <c r="D221" s="204" t="s">
        <v>180</v>
      </c>
      <c r="E221" s="216" t="s">
        <v>21</v>
      </c>
      <c r="F221" s="217" t="s">
        <v>182</v>
      </c>
      <c r="G221" s="215"/>
      <c r="H221" s="218">
        <v>4</v>
      </c>
      <c r="I221" s="219"/>
      <c r="J221" s="215"/>
      <c r="K221" s="215"/>
      <c r="L221" s="220"/>
      <c r="M221" s="221"/>
      <c r="N221" s="222"/>
      <c r="O221" s="222"/>
      <c r="P221" s="222"/>
      <c r="Q221" s="222"/>
      <c r="R221" s="222"/>
      <c r="S221" s="222"/>
      <c r="T221" s="223"/>
      <c r="AT221" s="224" t="s">
        <v>180</v>
      </c>
      <c r="AU221" s="224" t="s">
        <v>83</v>
      </c>
      <c r="AV221" s="14" t="s">
        <v>178</v>
      </c>
      <c r="AW221" s="14" t="s">
        <v>34</v>
      </c>
      <c r="AX221" s="14" t="s">
        <v>81</v>
      </c>
      <c r="AY221" s="224" t="s">
        <v>172</v>
      </c>
    </row>
    <row r="222" spans="1:65" s="2" customFormat="1" ht="16.5" customHeight="1">
      <c r="A222" s="35"/>
      <c r="B222" s="36"/>
      <c r="C222" s="235" t="s">
        <v>395</v>
      </c>
      <c r="D222" s="235" t="s">
        <v>416</v>
      </c>
      <c r="E222" s="236" t="s">
        <v>516</v>
      </c>
      <c r="F222" s="237" t="s">
        <v>517</v>
      </c>
      <c r="G222" s="238" t="s">
        <v>518</v>
      </c>
      <c r="H222" s="239">
        <v>2</v>
      </c>
      <c r="I222" s="240"/>
      <c r="J222" s="241">
        <f>ROUND(I222*H222,2)</f>
        <v>0</v>
      </c>
      <c r="K222" s="237" t="s">
        <v>21</v>
      </c>
      <c r="L222" s="242"/>
      <c r="M222" s="243" t="s">
        <v>21</v>
      </c>
      <c r="N222" s="244" t="s">
        <v>44</v>
      </c>
      <c r="O222" s="65"/>
      <c r="P222" s="198">
        <f>O222*H222</f>
        <v>0</v>
      </c>
      <c r="Q222" s="198">
        <v>8.0000000000000004E-4</v>
      </c>
      <c r="R222" s="198">
        <f>Q222*H222</f>
        <v>1.6000000000000001E-3</v>
      </c>
      <c r="S222" s="198">
        <v>0</v>
      </c>
      <c r="T222" s="199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0" t="s">
        <v>214</v>
      </c>
      <c r="AT222" s="200" t="s">
        <v>416</v>
      </c>
      <c r="AU222" s="200" t="s">
        <v>83</v>
      </c>
      <c r="AY222" s="18" t="s">
        <v>172</v>
      </c>
      <c r="BE222" s="201">
        <f>IF(N222="základní",J222,0)</f>
        <v>0</v>
      </c>
      <c r="BF222" s="201">
        <f>IF(N222="snížená",J222,0)</f>
        <v>0</v>
      </c>
      <c r="BG222" s="201">
        <f>IF(N222="zákl. přenesená",J222,0)</f>
        <v>0</v>
      </c>
      <c r="BH222" s="201">
        <f>IF(N222="sníž. přenesená",J222,0)</f>
        <v>0</v>
      </c>
      <c r="BI222" s="201">
        <f>IF(N222="nulová",J222,0)</f>
        <v>0</v>
      </c>
      <c r="BJ222" s="18" t="s">
        <v>81</v>
      </c>
      <c r="BK222" s="201">
        <f>ROUND(I222*H222,2)</f>
        <v>0</v>
      </c>
      <c r="BL222" s="18" t="s">
        <v>178</v>
      </c>
      <c r="BM222" s="200" t="s">
        <v>519</v>
      </c>
    </row>
    <row r="223" spans="1:65" s="2" customFormat="1" ht="16.5" customHeight="1">
      <c r="A223" s="35"/>
      <c r="B223" s="36"/>
      <c r="C223" s="235" t="s">
        <v>401</v>
      </c>
      <c r="D223" s="235" t="s">
        <v>416</v>
      </c>
      <c r="E223" s="236" t="s">
        <v>521</v>
      </c>
      <c r="F223" s="237" t="s">
        <v>522</v>
      </c>
      <c r="G223" s="238" t="s">
        <v>217</v>
      </c>
      <c r="H223" s="239">
        <v>1</v>
      </c>
      <c r="I223" s="240"/>
      <c r="J223" s="241">
        <f>ROUND(I223*H223,2)</f>
        <v>0</v>
      </c>
      <c r="K223" s="237" t="s">
        <v>21</v>
      </c>
      <c r="L223" s="242"/>
      <c r="M223" s="243" t="s">
        <v>21</v>
      </c>
      <c r="N223" s="244" t="s">
        <v>44</v>
      </c>
      <c r="O223" s="65"/>
      <c r="P223" s="198">
        <f>O223*H223</f>
        <v>0</v>
      </c>
      <c r="Q223" s="198">
        <v>1.6E-2</v>
      </c>
      <c r="R223" s="198">
        <f>Q223*H223</f>
        <v>1.6E-2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214</v>
      </c>
      <c r="AT223" s="200" t="s">
        <v>416</v>
      </c>
      <c r="AU223" s="200" t="s">
        <v>83</v>
      </c>
      <c r="AY223" s="18" t="s">
        <v>172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81</v>
      </c>
      <c r="BK223" s="201">
        <f>ROUND(I223*H223,2)</f>
        <v>0</v>
      </c>
      <c r="BL223" s="18" t="s">
        <v>178</v>
      </c>
      <c r="BM223" s="200" t="s">
        <v>523</v>
      </c>
    </row>
    <row r="224" spans="1:65" s="2" customFormat="1" ht="16.5" customHeight="1">
      <c r="A224" s="35"/>
      <c r="B224" s="36"/>
      <c r="C224" s="235" t="s">
        <v>407</v>
      </c>
      <c r="D224" s="235" t="s">
        <v>416</v>
      </c>
      <c r="E224" s="236" t="s">
        <v>549</v>
      </c>
      <c r="F224" s="237" t="s">
        <v>550</v>
      </c>
      <c r="G224" s="238" t="s">
        <v>217</v>
      </c>
      <c r="H224" s="239">
        <v>1</v>
      </c>
      <c r="I224" s="240"/>
      <c r="J224" s="241">
        <f>ROUND(I224*H224,2)</f>
        <v>0</v>
      </c>
      <c r="K224" s="237" t="s">
        <v>21</v>
      </c>
      <c r="L224" s="242"/>
      <c r="M224" s="243" t="s">
        <v>21</v>
      </c>
      <c r="N224" s="244" t="s">
        <v>44</v>
      </c>
      <c r="O224" s="65"/>
      <c r="P224" s="198">
        <f>O224*H224</f>
        <v>0</v>
      </c>
      <c r="Q224" s="198">
        <v>7.3000000000000001E-3</v>
      </c>
      <c r="R224" s="198">
        <f>Q224*H224</f>
        <v>7.3000000000000001E-3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214</v>
      </c>
      <c r="AT224" s="200" t="s">
        <v>416</v>
      </c>
      <c r="AU224" s="200" t="s">
        <v>83</v>
      </c>
      <c r="AY224" s="18" t="s">
        <v>172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8" t="s">
        <v>81</v>
      </c>
      <c r="BK224" s="201">
        <f>ROUND(I224*H224,2)</f>
        <v>0</v>
      </c>
      <c r="BL224" s="18" t="s">
        <v>178</v>
      </c>
      <c r="BM224" s="200" t="s">
        <v>551</v>
      </c>
    </row>
    <row r="225" spans="1:65" s="2" customFormat="1" ht="24" customHeight="1">
      <c r="A225" s="35"/>
      <c r="B225" s="36"/>
      <c r="C225" s="189" t="s">
        <v>411</v>
      </c>
      <c r="D225" s="189" t="s">
        <v>174</v>
      </c>
      <c r="E225" s="190" t="s">
        <v>557</v>
      </c>
      <c r="F225" s="191" t="s">
        <v>558</v>
      </c>
      <c r="G225" s="192" t="s">
        <v>217</v>
      </c>
      <c r="H225" s="193">
        <v>1</v>
      </c>
      <c r="I225" s="194"/>
      <c r="J225" s="195">
        <f>ROUND(I225*H225,2)</f>
        <v>0</v>
      </c>
      <c r="K225" s="191" t="s">
        <v>177</v>
      </c>
      <c r="L225" s="40"/>
      <c r="M225" s="196" t="s">
        <v>21</v>
      </c>
      <c r="N225" s="197" t="s">
        <v>44</v>
      </c>
      <c r="O225" s="65"/>
      <c r="P225" s="198">
        <f>O225*H225</f>
        <v>0</v>
      </c>
      <c r="Q225" s="198">
        <v>1.7099999999999999E-3</v>
      </c>
      <c r="R225" s="198">
        <f>Q225*H225</f>
        <v>1.7099999999999999E-3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178</v>
      </c>
      <c r="AT225" s="200" t="s">
        <v>174</v>
      </c>
      <c r="AU225" s="200" t="s">
        <v>83</v>
      </c>
      <c r="AY225" s="18" t="s">
        <v>172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18" t="s">
        <v>81</v>
      </c>
      <c r="BK225" s="201">
        <f>ROUND(I225*H225,2)</f>
        <v>0</v>
      </c>
      <c r="BL225" s="18" t="s">
        <v>178</v>
      </c>
      <c r="BM225" s="200" t="s">
        <v>559</v>
      </c>
    </row>
    <row r="226" spans="1:65" s="15" customFormat="1">
      <c r="B226" s="225"/>
      <c r="C226" s="226"/>
      <c r="D226" s="204" t="s">
        <v>180</v>
      </c>
      <c r="E226" s="227" t="s">
        <v>21</v>
      </c>
      <c r="F226" s="228" t="s">
        <v>1241</v>
      </c>
      <c r="G226" s="226"/>
      <c r="H226" s="227" t="s">
        <v>21</v>
      </c>
      <c r="I226" s="229"/>
      <c r="J226" s="226"/>
      <c r="K226" s="226"/>
      <c r="L226" s="230"/>
      <c r="M226" s="231"/>
      <c r="N226" s="232"/>
      <c r="O226" s="232"/>
      <c r="P226" s="232"/>
      <c r="Q226" s="232"/>
      <c r="R226" s="232"/>
      <c r="S226" s="232"/>
      <c r="T226" s="233"/>
      <c r="AT226" s="234" t="s">
        <v>180</v>
      </c>
      <c r="AU226" s="234" t="s">
        <v>83</v>
      </c>
      <c r="AV226" s="15" t="s">
        <v>81</v>
      </c>
      <c r="AW226" s="15" t="s">
        <v>34</v>
      </c>
      <c r="AX226" s="15" t="s">
        <v>73</v>
      </c>
      <c r="AY226" s="234" t="s">
        <v>172</v>
      </c>
    </row>
    <row r="227" spans="1:65" s="13" customFormat="1">
      <c r="B227" s="202"/>
      <c r="C227" s="203"/>
      <c r="D227" s="204" t="s">
        <v>180</v>
      </c>
      <c r="E227" s="205" t="s">
        <v>21</v>
      </c>
      <c r="F227" s="206" t="s">
        <v>81</v>
      </c>
      <c r="G227" s="203"/>
      <c r="H227" s="207">
        <v>1</v>
      </c>
      <c r="I227" s="208"/>
      <c r="J227" s="203"/>
      <c r="K227" s="203"/>
      <c r="L227" s="209"/>
      <c r="M227" s="210"/>
      <c r="N227" s="211"/>
      <c r="O227" s="211"/>
      <c r="P227" s="211"/>
      <c r="Q227" s="211"/>
      <c r="R227" s="211"/>
      <c r="S227" s="211"/>
      <c r="T227" s="212"/>
      <c r="AT227" s="213" t="s">
        <v>180</v>
      </c>
      <c r="AU227" s="213" t="s">
        <v>83</v>
      </c>
      <c r="AV227" s="13" t="s">
        <v>83</v>
      </c>
      <c r="AW227" s="13" t="s">
        <v>34</v>
      </c>
      <c r="AX227" s="13" t="s">
        <v>73</v>
      </c>
      <c r="AY227" s="213" t="s">
        <v>172</v>
      </c>
    </row>
    <row r="228" spans="1:65" s="14" customFormat="1">
      <c r="B228" s="214"/>
      <c r="C228" s="215"/>
      <c r="D228" s="204" t="s">
        <v>180</v>
      </c>
      <c r="E228" s="216" t="s">
        <v>21</v>
      </c>
      <c r="F228" s="217" t="s">
        <v>182</v>
      </c>
      <c r="G228" s="215"/>
      <c r="H228" s="218">
        <v>1</v>
      </c>
      <c r="I228" s="219"/>
      <c r="J228" s="215"/>
      <c r="K228" s="215"/>
      <c r="L228" s="220"/>
      <c r="M228" s="221"/>
      <c r="N228" s="222"/>
      <c r="O228" s="222"/>
      <c r="P228" s="222"/>
      <c r="Q228" s="222"/>
      <c r="R228" s="222"/>
      <c r="S228" s="222"/>
      <c r="T228" s="223"/>
      <c r="AT228" s="224" t="s">
        <v>180</v>
      </c>
      <c r="AU228" s="224" t="s">
        <v>83</v>
      </c>
      <c r="AV228" s="14" t="s">
        <v>178</v>
      </c>
      <c r="AW228" s="14" t="s">
        <v>34</v>
      </c>
      <c r="AX228" s="14" t="s">
        <v>81</v>
      </c>
      <c r="AY228" s="224" t="s">
        <v>172</v>
      </c>
    </row>
    <row r="229" spans="1:65" s="2" customFormat="1" ht="16.5" customHeight="1">
      <c r="A229" s="35"/>
      <c r="B229" s="36"/>
      <c r="C229" s="235" t="s">
        <v>415</v>
      </c>
      <c r="D229" s="235" t="s">
        <v>416</v>
      </c>
      <c r="E229" s="236" t="s">
        <v>566</v>
      </c>
      <c r="F229" s="237" t="s">
        <v>567</v>
      </c>
      <c r="G229" s="238" t="s">
        <v>217</v>
      </c>
      <c r="H229" s="239">
        <v>1</v>
      </c>
      <c r="I229" s="240"/>
      <c r="J229" s="241">
        <f>ROUND(I229*H229,2)</f>
        <v>0</v>
      </c>
      <c r="K229" s="237" t="s">
        <v>21</v>
      </c>
      <c r="L229" s="242"/>
      <c r="M229" s="243" t="s">
        <v>21</v>
      </c>
      <c r="N229" s="244" t="s">
        <v>44</v>
      </c>
      <c r="O229" s="65"/>
      <c r="P229" s="198">
        <f>O229*H229</f>
        <v>0</v>
      </c>
      <c r="Q229" s="198">
        <v>1.2500000000000001E-2</v>
      </c>
      <c r="R229" s="198">
        <f>Q229*H229</f>
        <v>1.2500000000000001E-2</v>
      </c>
      <c r="S229" s="198">
        <v>0</v>
      </c>
      <c r="T229" s="19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214</v>
      </c>
      <c r="AT229" s="200" t="s">
        <v>416</v>
      </c>
      <c r="AU229" s="200" t="s">
        <v>83</v>
      </c>
      <c r="AY229" s="18" t="s">
        <v>172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18" t="s">
        <v>81</v>
      </c>
      <c r="BK229" s="201">
        <f>ROUND(I229*H229,2)</f>
        <v>0</v>
      </c>
      <c r="BL229" s="18" t="s">
        <v>178</v>
      </c>
      <c r="BM229" s="200" t="s">
        <v>568</v>
      </c>
    </row>
    <row r="230" spans="1:65" s="2" customFormat="1" ht="24" customHeight="1">
      <c r="A230" s="35"/>
      <c r="B230" s="36"/>
      <c r="C230" s="189" t="s">
        <v>422</v>
      </c>
      <c r="D230" s="189" t="s">
        <v>174</v>
      </c>
      <c r="E230" s="190" t="s">
        <v>609</v>
      </c>
      <c r="F230" s="191" t="s">
        <v>610</v>
      </c>
      <c r="G230" s="192" t="s">
        <v>199</v>
      </c>
      <c r="H230" s="193">
        <v>23.2</v>
      </c>
      <c r="I230" s="194"/>
      <c r="J230" s="195">
        <f>ROUND(I230*H230,2)</f>
        <v>0</v>
      </c>
      <c r="K230" s="191" t="s">
        <v>177</v>
      </c>
      <c r="L230" s="40"/>
      <c r="M230" s="196" t="s">
        <v>21</v>
      </c>
      <c r="N230" s="197" t="s">
        <v>44</v>
      </c>
      <c r="O230" s="65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178</v>
      </c>
      <c r="AT230" s="200" t="s">
        <v>174</v>
      </c>
      <c r="AU230" s="200" t="s">
        <v>83</v>
      </c>
      <c r="AY230" s="18" t="s">
        <v>172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18" t="s">
        <v>81</v>
      </c>
      <c r="BK230" s="201">
        <f>ROUND(I230*H230,2)</f>
        <v>0</v>
      </c>
      <c r="BL230" s="18" t="s">
        <v>178</v>
      </c>
      <c r="BM230" s="200" t="s">
        <v>611</v>
      </c>
    </row>
    <row r="231" spans="1:65" s="15" customFormat="1">
      <c r="B231" s="225"/>
      <c r="C231" s="226"/>
      <c r="D231" s="204" t="s">
        <v>180</v>
      </c>
      <c r="E231" s="227" t="s">
        <v>21</v>
      </c>
      <c r="F231" s="228" t="s">
        <v>1241</v>
      </c>
      <c r="G231" s="226"/>
      <c r="H231" s="227" t="s">
        <v>21</v>
      </c>
      <c r="I231" s="229"/>
      <c r="J231" s="226"/>
      <c r="K231" s="226"/>
      <c r="L231" s="230"/>
      <c r="M231" s="231"/>
      <c r="N231" s="232"/>
      <c r="O231" s="232"/>
      <c r="P231" s="232"/>
      <c r="Q231" s="232"/>
      <c r="R231" s="232"/>
      <c r="S231" s="232"/>
      <c r="T231" s="233"/>
      <c r="AT231" s="234" t="s">
        <v>180</v>
      </c>
      <c r="AU231" s="234" t="s">
        <v>83</v>
      </c>
      <c r="AV231" s="15" t="s">
        <v>81</v>
      </c>
      <c r="AW231" s="15" t="s">
        <v>34</v>
      </c>
      <c r="AX231" s="15" t="s">
        <v>73</v>
      </c>
      <c r="AY231" s="234" t="s">
        <v>172</v>
      </c>
    </row>
    <row r="232" spans="1:65" s="13" customFormat="1">
      <c r="B232" s="202"/>
      <c r="C232" s="203"/>
      <c r="D232" s="204" t="s">
        <v>180</v>
      </c>
      <c r="E232" s="205" t="s">
        <v>21</v>
      </c>
      <c r="F232" s="206" t="s">
        <v>1243</v>
      </c>
      <c r="G232" s="203"/>
      <c r="H232" s="207">
        <v>23.2</v>
      </c>
      <c r="I232" s="208"/>
      <c r="J232" s="203"/>
      <c r="K232" s="203"/>
      <c r="L232" s="209"/>
      <c r="M232" s="210"/>
      <c r="N232" s="211"/>
      <c r="O232" s="211"/>
      <c r="P232" s="211"/>
      <c r="Q232" s="211"/>
      <c r="R232" s="211"/>
      <c r="S232" s="211"/>
      <c r="T232" s="212"/>
      <c r="AT232" s="213" t="s">
        <v>180</v>
      </c>
      <c r="AU232" s="213" t="s">
        <v>83</v>
      </c>
      <c r="AV232" s="13" t="s">
        <v>83</v>
      </c>
      <c r="AW232" s="13" t="s">
        <v>34</v>
      </c>
      <c r="AX232" s="13" t="s">
        <v>73</v>
      </c>
      <c r="AY232" s="213" t="s">
        <v>172</v>
      </c>
    </row>
    <row r="233" spans="1:65" s="14" customFormat="1">
      <c r="B233" s="214"/>
      <c r="C233" s="215"/>
      <c r="D233" s="204" t="s">
        <v>180</v>
      </c>
      <c r="E233" s="216" t="s">
        <v>21</v>
      </c>
      <c r="F233" s="217" t="s">
        <v>182</v>
      </c>
      <c r="G233" s="215"/>
      <c r="H233" s="218">
        <v>23.2</v>
      </c>
      <c r="I233" s="219"/>
      <c r="J233" s="215"/>
      <c r="K233" s="215"/>
      <c r="L233" s="220"/>
      <c r="M233" s="221"/>
      <c r="N233" s="222"/>
      <c r="O233" s="222"/>
      <c r="P233" s="222"/>
      <c r="Q233" s="222"/>
      <c r="R233" s="222"/>
      <c r="S233" s="222"/>
      <c r="T233" s="223"/>
      <c r="AT233" s="224" t="s">
        <v>180</v>
      </c>
      <c r="AU233" s="224" t="s">
        <v>83</v>
      </c>
      <c r="AV233" s="14" t="s">
        <v>178</v>
      </c>
      <c r="AW233" s="14" t="s">
        <v>34</v>
      </c>
      <c r="AX233" s="14" t="s">
        <v>81</v>
      </c>
      <c r="AY233" s="224" t="s">
        <v>172</v>
      </c>
    </row>
    <row r="234" spans="1:65" s="2" customFormat="1" ht="16.5" customHeight="1">
      <c r="A234" s="35"/>
      <c r="B234" s="36"/>
      <c r="C234" s="235" t="s">
        <v>427</v>
      </c>
      <c r="D234" s="235" t="s">
        <v>416</v>
      </c>
      <c r="E234" s="236" t="s">
        <v>614</v>
      </c>
      <c r="F234" s="237" t="s">
        <v>615</v>
      </c>
      <c r="G234" s="238" t="s">
        <v>199</v>
      </c>
      <c r="H234" s="239">
        <v>23.547999999999998</v>
      </c>
      <c r="I234" s="240"/>
      <c r="J234" s="241">
        <f>ROUND(I234*H234,2)</f>
        <v>0</v>
      </c>
      <c r="K234" s="237" t="s">
        <v>21</v>
      </c>
      <c r="L234" s="242"/>
      <c r="M234" s="243" t="s">
        <v>21</v>
      </c>
      <c r="N234" s="244" t="s">
        <v>44</v>
      </c>
      <c r="O234" s="65"/>
      <c r="P234" s="198">
        <f>O234*H234</f>
        <v>0</v>
      </c>
      <c r="Q234" s="198">
        <v>2.7999999999999998E-4</v>
      </c>
      <c r="R234" s="198">
        <f>Q234*H234</f>
        <v>6.593439999999999E-3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214</v>
      </c>
      <c r="AT234" s="200" t="s">
        <v>416</v>
      </c>
      <c r="AU234" s="200" t="s">
        <v>83</v>
      </c>
      <c r="AY234" s="18" t="s">
        <v>172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18" t="s">
        <v>81</v>
      </c>
      <c r="BK234" s="201">
        <f>ROUND(I234*H234,2)</f>
        <v>0</v>
      </c>
      <c r="BL234" s="18" t="s">
        <v>178</v>
      </c>
      <c r="BM234" s="200" t="s">
        <v>616</v>
      </c>
    </row>
    <row r="235" spans="1:65" s="13" customFormat="1">
      <c r="B235" s="202"/>
      <c r="C235" s="203"/>
      <c r="D235" s="204" t="s">
        <v>180</v>
      </c>
      <c r="E235" s="205" t="s">
        <v>21</v>
      </c>
      <c r="F235" s="206" t="s">
        <v>1244</v>
      </c>
      <c r="G235" s="203"/>
      <c r="H235" s="207">
        <v>23.547999999999998</v>
      </c>
      <c r="I235" s="208"/>
      <c r="J235" s="203"/>
      <c r="K235" s="203"/>
      <c r="L235" s="209"/>
      <c r="M235" s="210"/>
      <c r="N235" s="211"/>
      <c r="O235" s="211"/>
      <c r="P235" s="211"/>
      <c r="Q235" s="211"/>
      <c r="R235" s="211"/>
      <c r="S235" s="211"/>
      <c r="T235" s="212"/>
      <c r="AT235" s="213" t="s">
        <v>180</v>
      </c>
      <c r="AU235" s="213" t="s">
        <v>83</v>
      </c>
      <c r="AV235" s="13" t="s">
        <v>83</v>
      </c>
      <c r="AW235" s="13" t="s">
        <v>34</v>
      </c>
      <c r="AX235" s="13" t="s">
        <v>73</v>
      </c>
      <c r="AY235" s="213" t="s">
        <v>172</v>
      </c>
    </row>
    <row r="236" spans="1:65" s="14" customFormat="1">
      <c r="B236" s="214"/>
      <c r="C236" s="215"/>
      <c r="D236" s="204" t="s">
        <v>180</v>
      </c>
      <c r="E236" s="216" t="s">
        <v>21</v>
      </c>
      <c r="F236" s="217" t="s">
        <v>182</v>
      </c>
      <c r="G236" s="215"/>
      <c r="H236" s="218">
        <v>23.547999999999998</v>
      </c>
      <c r="I236" s="219"/>
      <c r="J236" s="215"/>
      <c r="K236" s="215"/>
      <c r="L236" s="220"/>
      <c r="M236" s="221"/>
      <c r="N236" s="222"/>
      <c r="O236" s="222"/>
      <c r="P236" s="222"/>
      <c r="Q236" s="222"/>
      <c r="R236" s="222"/>
      <c r="S236" s="222"/>
      <c r="T236" s="223"/>
      <c r="AT236" s="224" t="s">
        <v>180</v>
      </c>
      <c r="AU236" s="224" t="s">
        <v>83</v>
      </c>
      <c r="AV236" s="14" t="s">
        <v>178</v>
      </c>
      <c r="AW236" s="14" t="s">
        <v>34</v>
      </c>
      <c r="AX236" s="14" t="s">
        <v>81</v>
      </c>
      <c r="AY236" s="224" t="s">
        <v>172</v>
      </c>
    </row>
    <row r="237" spans="1:65" s="2" customFormat="1" ht="24" customHeight="1">
      <c r="A237" s="35"/>
      <c r="B237" s="36"/>
      <c r="C237" s="189" t="s">
        <v>435</v>
      </c>
      <c r="D237" s="189" t="s">
        <v>174</v>
      </c>
      <c r="E237" s="190" t="s">
        <v>629</v>
      </c>
      <c r="F237" s="191" t="s">
        <v>630</v>
      </c>
      <c r="G237" s="192" t="s">
        <v>199</v>
      </c>
      <c r="H237" s="193">
        <v>268.64999999999998</v>
      </c>
      <c r="I237" s="194"/>
      <c r="J237" s="195">
        <f>ROUND(I237*H237,2)</f>
        <v>0</v>
      </c>
      <c r="K237" s="191" t="s">
        <v>177</v>
      </c>
      <c r="L237" s="40"/>
      <c r="M237" s="196" t="s">
        <v>21</v>
      </c>
      <c r="N237" s="197" t="s">
        <v>44</v>
      </c>
      <c r="O237" s="65"/>
      <c r="P237" s="198">
        <f>O237*H237</f>
        <v>0</v>
      </c>
      <c r="Q237" s="198">
        <v>0</v>
      </c>
      <c r="R237" s="198">
        <f>Q237*H237</f>
        <v>0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178</v>
      </c>
      <c r="AT237" s="200" t="s">
        <v>174</v>
      </c>
      <c r="AU237" s="200" t="s">
        <v>83</v>
      </c>
      <c r="AY237" s="18" t="s">
        <v>172</v>
      </c>
      <c r="BE237" s="201">
        <f>IF(N237="základní",J237,0)</f>
        <v>0</v>
      </c>
      <c r="BF237" s="201">
        <f>IF(N237="snížená",J237,0)</f>
        <v>0</v>
      </c>
      <c r="BG237" s="201">
        <f>IF(N237="zákl. přenesená",J237,0)</f>
        <v>0</v>
      </c>
      <c r="BH237" s="201">
        <f>IF(N237="sníž. přenesená",J237,0)</f>
        <v>0</v>
      </c>
      <c r="BI237" s="201">
        <f>IF(N237="nulová",J237,0)</f>
        <v>0</v>
      </c>
      <c r="BJ237" s="18" t="s">
        <v>81</v>
      </c>
      <c r="BK237" s="201">
        <f>ROUND(I237*H237,2)</f>
        <v>0</v>
      </c>
      <c r="BL237" s="18" t="s">
        <v>178</v>
      </c>
      <c r="BM237" s="200" t="s">
        <v>631</v>
      </c>
    </row>
    <row r="238" spans="1:65" s="15" customFormat="1">
      <c r="B238" s="225"/>
      <c r="C238" s="226"/>
      <c r="D238" s="204" t="s">
        <v>180</v>
      </c>
      <c r="E238" s="227" t="s">
        <v>21</v>
      </c>
      <c r="F238" s="228" t="s">
        <v>1241</v>
      </c>
      <c r="G238" s="226"/>
      <c r="H238" s="227" t="s">
        <v>21</v>
      </c>
      <c r="I238" s="229"/>
      <c r="J238" s="226"/>
      <c r="K238" s="226"/>
      <c r="L238" s="230"/>
      <c r="M238" s="231"/>
      <c r="N238" s="232"/>
      <c r="O238" s="232"/>
      <c r="P238" s="232"/>
      <c r="Q238" s="232"/>
      <c r="R238" s="232"/>
      <c r="S238" s="232"/>
      <c r="T238" s="233"/>
      <c r="AT238" s="234" t="s">
        <v>180</v>
      </c>
      <c r="AU238" s="234" t="s">
        <v>83</v>
      </c>
      <c r="AV238" s="15" t="s">
        <v>81</v>
      </c>
      <c r="AW238" s="15" t="s">
        <v>34</v>
      </c>
      <c r="AX238" s="15" t="s">
        <v>73</v>
      </c>
      <c r="AY238" s="234" t="s">
        <v>172</v>
      </c>
    </row>
    <row r="239" spans="1:65" s="13" customFormat="1">
      <c r="B239" s="202"/>
      <c r="C239" s="203"/>
      <c r="D239" s="204" t="s">
        <v>180</v>
      </c>
      <c r="E239" s="205" t="s">
        <v>21</v>
      </c>
      <c r="F239" s="206" t="s">
        <v>1245</v>
      </c>
      <c r="G239" s="203"/>
      <c r="H239" s="207">
        <v>268.64999999999998</v>
      </c>
      <c r="I239" s="208"/>
      <c r="J239" s="203"/>
      <c r="K239" s="203"/>
      <c r="L239" s="209"/>
      <c r="M239" s="210"/>
      <c r="N239" s="211"/>
      <c r="O239" s="211"/>
      <c r="P239" s="211"/>
      <c r="Q239" s="211"/>
      <c r="R239" s="211"/>
      <c r="S239" s="211"/>
      <c r="T239" s="212"/>
      <c r="AT239" s="213" t="s">
        <v>180</v>
      </c>
      <c r="AU239" s="213" t="s">
        <v>83</v>
      </c>
      <c r="AV239" s="13" t="s">
        <v>83</v>
      </c>
      <c r="AW239" s="13" t="s">
        <v>34</v>
      </c>
      <c r="AX239" s="13" t="s">
        <v>73</v>
      </c>
      <c r="AY239" s="213" t="s">
        <v>172</v>
      </c>
    </row>
    <row r="240" spans="1:65" s="14" customFormat="1">
      <c r="B240" s="214"/>
      <c r="C240" s="215"/>
      <c r="D240" s="204" t="s">
        <v>180</v>
      </c>
      <c r="E240" s="216" t="s">
        <v>21</v>
      </c>
      <c r="F240" s="217" t="s">
        <v>182</v>
      </c>
      <c r="G240" s="215"/>
      <c r="H240" s="218">
        <v>268.64999999999998</v>
      </c>
      <c r="I240" s="219"/>
      <c r="J240" s="215"/>
      <c r="K240" s="215"/>
      <c r="L240" s="220"/>
      <c r="M240" s="221"/>
      <c r="N240" s="222"/>
      <c r="O240" s="222"/>
      <c r="P240" s="222"/>
      <c r="Q240" s="222"/>
      <c r="R240" s="222"/>
      <c r="S240" s="222"/>
      <c r="T240" s="223"/>
      <c r="AT240" s="224" t="s">
        <v>180</v>
      </c>
      <c r="AU240" s="224" t="s">
        <v>83</v>
      </c>
      <c r="AV240" s="14" t="s">
        <v>178</v>
      </c>
      <c r="AW240" s="14" t="s">
        <v>34</v>
      </c>
      <c r="AX240" s="14" t="s">
        <v>81</v>
      </c>
      <c r="AY240" s="224" t="s">
        <v>172</v>
      </c>
    </row>
    <row r="241" spans="1:65" s="2" customFormat="1" ht="16.5" customHeight="1">
      <c r="A241" s="35"/>
      <c r="B241" s="36"/>
      <c r="C241" s="235" t="s">
        <v>440</v>
      </c>
      <c r="D241" s="235" t="s">
        <v>416</v>
      </c>
      <c r="E241" s="236" t="s">
        <v>634</v>
      </c>
      <c r="F241" s="237" t="s">
        <v>635</v>
      </c>
      <c r="G241" s="238" t="s">
        <v>199</v>
      </c>
      <c r="H241" s="239">
        <v>272.68</v>
      </c>
      <c r="I241" s="240"/>
      <c r="J241" s="241">
        <f>ROUND(I241*H241,2)</f>
        <v>0</v>
      </c>
      <c r="K241" s="237" t="s">
        <v>21</v>
      </c>
      <c r="L241" s="242"/>
      <c r="M241" s="243" t="s">
        <v>21</v>
      </c>
      <c r="N241" s="244" t="s">
        <v>44</v>
      </c>
      <c r="O241" s="65"/>
      <c r="P241" s="198">
        <f>O241*H241</f>
        <v>0</v>
      </c>
      <c r="Q241" s="198">
        <v>1.0499999999999999E-3</v>
      </c>
      <c r="R241" s="198">
        <f>Q241*H241</f>
        <v>0.28631400000000001</v>
      </c>
      <c r="S241" s="198">
        <v>0</v>
      </c>
      <c r="T241" s="199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0" t="s">
        <v>214</v>
      </c>
      <c r="AT241" s="200" t="s">
        <v>416</v>
      </c>
      <c r="AU241" s="200" t="s">
        <v>83</v>
      </c>
      <c r="AY241" s="18" t="s">
        <v>172</v>
      </c>
      <c r="BE241" s="201">
        <f>IF(N241="základní",J241,0)</f>
        <v>0</v>
      </c>
      <c r="BF241" s="201">
        <f>IF(N241="snížená",J241,0)</f>
        <v>0</v>
      </c>
      <c r="BG241" s="201">
        <f>IF(N241="zákl. přenesená",J241,0)</f>
        <v>0</v>
      </c>
      <c r="BH241" s="201">
        <f>IF(N241="sníž. přenesená",J241,0)</f>
        <v>0</v>
      </c>
      <c r="BI241" s="201">
        <f>IF(N241="nulová",J241,0)</f>
        <v>0</v>
      </c>
      <c r="BJ241" s="18" t="s">
        <v>81</v>
      </c>
      <c r="BK241" s="201">
        <f>ROUND(I241*H241,2)</f>
        <v>0</v>
      </c>
      <c r="BL241" s="18" t="s">
        <v>178</v>
      </c>
      <c r="BM241" s="200" t="s">
        <v>636</v>
      </c>
    </row>
    <row r="242" spans="1:65" s="13" customFormat="1">
      <c r="B242" s="202"/>
      <c r="C242" s="203"/>
      <c r="D242" s="204" t="s">
        <v>180</v>
      </c>
      <c r="E242" s="205" t="s">
        <v>21</v>
      </c>
      <c r="F242" s="206" t="s">
        <v>1246</v>
      </c>
      <c r="G242" s="203"/>
      <c r="H242" s="207">
        <v>272.68</v>
      </c>
      <c r="I242" s="208"/>
      <c r="J242" s="203"/>
      <c r="K242" s="203"/>
      <c r="L242" s="209"/>
      <c r="M242" s="210"/>
      <c r="N242" s="211"/>
      <c r="O242" s="211"/>
      <c r="P242" s="211"/>
      <c r="Q242" s="211"/>
      <c r="R242" s="211"/>
      <c r="S242" s="211"/>
      <c r="T242" s="212"/>
      <c r="AT242" s="213" t="s">
        <v>180</v>
      </c>
      <c r="AU242" s="213" t="s">
        <v>83</v>
      </c>
      <c r="AV242" s="13" t="s">
        <v>83</v>
      </c>
      <c r="AW242" s="13" t="s">
        <v>34</v>
      </c>
      <c r="AX242" s="13" t="s">
        <v>73</v>
      </c>
      <c r="AY242" s="213" t="s">
        <v>172</v>
      </c>
    </row>
    <row r="243" spans="1:65" s="14" customFormat="1">
      <c r="B243" s="214"/>
      <c r="C243" s="215"/>
      <c r="D243" s="204" t="s">
        <v>180</v>
      </c>
      <c r="E243" s="216" t="s">
        <v>21</v>
      </c>
      <c r="F243" s="217" t="s">
        <v>182</v>
      </c>
      <c r="G243" s="215"/>
      <c r="H243" s="218">
        <v>272.68</v>
      </c>
      <c r="I243" s="219"/>
      <c r="J243" s="215"/>
      <c r="K243" s="215"/>
      <c r="L243" s="220"/>
      <c r="M243" s="221"/>
      <c r="N243" s="222"/>
      <c r="O243" s="222"/>
      <c r="P243" s="222"/>
      <c r="Q243" s="222"/>
      <c r="R243" s="222"/>
      <c r="S243" s="222"/>
      <c r="T243" s="223"/>
      <c r="AT243" s="224" t="s">
        <v>180</v>
      </c>
      <c r="AU243" s="224" t="s">
        <v>83</v>
      </c>
      <c r="AV243" s="14" t="s">
        <v>178</v>
      </c>
      <c r="AW243" s="14" t="s">
        <v>34</v>
      </c>
      <c r="AX243" s="14" t="s">
        <v>81</v>
      </c>
      <c r="AY243" s="224" t="s">
        <v>172</v>
      </c>
    </row>
    <row r="244" spans="1:65" s="2" customFormat="1" ht="24" customHeight="1">
      <c r="A244" s="35"/>
      <c r="B244" s="36"/>
      <c r="C244" s="189" t="s">
        <v>449</v>
      </c>
      <c r="D244" s="189" t="s">
        <v>174</v>
      </c>
      <c r="E244" s="190" t="s">
        <v>648</v>
      </c>
      <c r="F244" s="191" t="s">
        <v>649</v>
      </c>
      <c r="G244" s="192" t="s">
        <v>217</v>
      </c>
      <c r="H244" s="193">
        <v>14</v>
      </c>
      <c r="I244" s="194"/>
      <c r="J244" s="195">
        <f>ROUND(I244*H244,2)</f>
        <v>0</v>
      </c>
      <c r="K244" s="191" t="s">
        <v>177</v>
      </c>
      <c r="L244" s="40"/>
      <c r="M244" s="196" t="s">
        <v>21</v>
      </c>
      <c r="N244" s="197" t="s">
        <v>44</v>
      </c>
      <c r="O244" s="65"/>
      <c r="P244" s="198">
        <f>O244*H244</f>
        <v>0</v>
      </c>
      <c r="Q244" s="198">
        <v>0</v>
      </c>
      <c r="R244" s="198">
        <f>Q244*H244</f>
        <v>0</v>
      </c>
      <c r="S244" s="198">
        <v>0</v>
      </c>
      <c r="T244" s="199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0" t="s">
        <v>178</v>
      </c>
      <c r="AT244" s="200" t="s">
        <v>174</v>
      </c>
      <c r="AU244" s="200" t="s">
        <v>83</v>
      </c>
      <c r="AY244" s="18" t="s">
        <v>172</v>
      </c>
      <c r="BE244" s="201">
        <f>IF(N244="základní",J244,0)</f>
        <v>0</v>
      </c>
      <c r="BF244" s="201">
        <f>IF(N244="snížená",J244,0)</f>
        <v>0</v>
      </c>
      <c r="BG244" s="201">
        <f>IF(N244="zákl. přenesená",J244,0)</f>
        <v>0</v>
      </c>
      <c r="BH244" s="201">
        <f>IF(N244="sníž. přenesená",J244,0)</f>
        <v>0</v>
      </c>
      <c r="BI244" s="201">
        <f>IF(N244="nulová",J244,0)</f>
        <v>0</v>
      </c>
      <c r="BJ244" s="18" t="s">
        <v>81</v>
      </c>
      <c r="BK244" s="201">
        <f>ROUND(I244*H244,2)</f>
        <v>0</v>
      </c>
      <c r="BL244" s="18" t="s">
        <v>178</v>
      </c>
      <c r="BM244" s="200" t="s">
        <v>650</v>
      </c>
    </row>
    <row r="245" spans="1:65" s="15" customFormat="1">
      <c r="B245" s="225"/>
      <c r="C245" s="226"/>
      <c r="D245" s="204" t="s">
        <v>180</v>
      </c>
      <c r="E245" s="227" t="s">
        <v>21</v>
      </c>
      <c r="F245" s="228" t="s">
        <v>1241</v>
      </c>
      <c r="G245" s="226"/>
      <c r="H245" s="227" t="s">
        <v>21</v>
      </c>
      <c r="I245" s="229"/>
      <c r="J245" s="226"/>
      <c r="K245" s="226"/>
      <c r="L245" s="230"/>
      <c r="M245" s="231"/>
      <c r="N245" s="232"/>
      <c r="O245" s="232"/>
      <c r="P245" s="232"/>
      <c r="Q245" s="232"/>
      <c r="R245" s="232"/>
      <c r="S245" s="232"/>
      <c r="T245" s="233"/>
      <c r="AT245" s="234" t="s">
        <v>180</v>
      </c>
      <c r="AU245" s="234" t="s">
        <v>83</v>
      </c>
      <c r="AV245" s="15" t="s">
        <v>81</v>
      </c>
      <c r="AW245" s="15" t="s">
        <v>34</v>
      </c>
      <c r="AX245" s="15" t="s">
        <v>73</v>
      </c>
      <c r="AY245" s="234" t="s">
        <v>172</v>
      </c>
    </row>
    <row r="246" spans="1:65" s="13" customFormat="1">
      <c r="B246" s="202"/>
      <c r="C246" s="203"/>
      <c r="D246" s="204" t="s">
        <v>180</v>
      </c>
      <c r="E246" s="205" t="s">
        <v>21</v>
      </c>
      <c r="F246" s="206" t="s">
        <v>1044</v>
      </c>
      <c r="G246" s="203"/>
      <c r="H246" s="207">
        <v>14</v>
      </c>
      <c r="I246" s="208"/>
      <c r="J246" s="203"/>
      <c r="K246" s="203"/>
      <c r="L246" s="209"/>
      <c r="M246" s="210"/>
      <c r="N246" s="211"/>
      <c r="O246" s="211"/>
      <c r="P246" s="211"/>
      <c r="Q246" s="211"/>
      <c r="R246" s="211"/>
      <c r="S246" s="211"/>
      <c r="T246" s="212"/>
      <c r="AT246" s="213" t="s">
        <v>180</v>
      </c>
      <c r="AU246" s="213" t="s">
        <v>83</v>
      </c>
      <c r="AV246" s="13" t="s">
        <v>83</v>
      </c>
      <c r="AW246" s="13" t="s">
        <v>34</v>
      </c>
      <c r="AX246" s="13" t="s">
        <v>73</v>
      </c>
      <c r="AY246" s="213" t="s">
        <v>172</v>
      </c>
    </row>
    <row r="247" spans="1:65" s="14" customFormat="1">
      <c r="B247" s="214"/>
      <c r="C247" s="215"/>
      <c r="D247" s="204" t="s">
        <v>180</v>
      </c>
      <c r="E247" s="216" t="s">
        <v>21</v>
      </c>
      <c r="F247" s="217" t="s">
        <v>182</v>
      </c>
      <c r="G247" s="215"/>
      <c r="H247" s="218">
        <v>14</v>
      </c>
      <c r="I247" s="219"/>
      <c r="J247" s="215"/>
      <c r="K247" s="215"/>
      <c r="L247" s="220"/>
      <c r="M247" s="221"/>
      <c r="N247" s="222"/>
      <c r="O247" s="222"/>
      <c r="P247" s="222"/>
      <c r="Q247" s="222"/>
      <c r="R247" s="222"/>
      <c r="S247" s="222"/>
      <c r="T247" s="223"/>
      <c r="AT247" s="224" t="s">
        <v>180</v>
      </c>
      <c r="AU247" s="224" t="s">
        <v>83</v>
      </c>
      <c r="AV247" s="14" t="s">
        <v>178</v>
      </c>
      <c r="AW247" s="14" t="s">
        <v>34</v>
      </c>
      <c r="AX247" s="14" t="s">
        <v>81</v>
      </c>
      <c r="AY247" s="224" t="s">
        <v>172</v>
      </c>
    </row>
    <row r="248" spans="1:65" s="2" customFormat="1" ht="16.5" customHeight="1">
      <c r="A248" s="35"/>
      <c r="B248" s="36"/>
      <c r="C248" s="235" t="s">
        <v>454</v>
      </c>
      <c r="D248" s="235" t="s">
        <v>416</v>
      </c>
      <c r="E248" s="236" t="s">
        <v>653</v>
      </c>
      <c r="F248" s="237" t="s">
        <v>654</v>
      </c>
      <c r="G248" s="238" t="s">
        <v>518</v>
      </c>
      <c r="H248" s="239">
        <v>7</v>
      </c>
      <c r="I248" s="240"/>
      <c r="J248" s="241">
        <f>ROUND(I248*H248,2)</f>
        <v>0</v>
      </c>
      <c r="K248" s="237" t="s">
        <v>21</v>
      </c>
      <c r="L248" s="242"/>
      <c r="M248" s="243" t="s">
        <v>21</v>
      </c>
      <c r="N248" s="244" t="s">
        <v>44</v>
      </c>
      <c r="O248" s="65"/>
      <c r="P248" s="198">
        <f>O248*H248</f>
        <v>0</v>
      </c>
      <c r="Q248" s="198">
        <v>5.0000000000000002E-5</v>
      </c>
      <c r="R248" s="198">
        <f>Q248*H248</f>
        <v>3.5E-4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214</v>
      </c>
      <c r="AT248" s="200" t="s">
        <v>416</v>
      </c>
      <c r="AU248" s="200" t="s">
        <v>83</v>
      </c>
      <c r="AY248" s="18" t="s">
        <v>172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8" t="s">
        <v>81</v>
      </c>
      <c r="BK248" s="201">
        <f>ROUND(I248*H248,2)</f>
        <v>0</v>
      </c>
      <c r="BL248" s="18" t="s">
        <v>178</v>
      </c>
      <c r="BM248" s="200" t="s">
        <v>655</v>
      </c>
    </row>
    <row r="249" spans="1:65" s="13" customFormat="1">
      <c r="B249" s="202"/>
      <c r="C249" s="203"/>
      <c r="D249" s="204" t="s">
        <v>180</v>
      </c>
      <c r="E249" s="205" t="s">
        <v>21</v>
      </c>
      <c r="F249" s="206" t="s">
        <v>209</v>
      </c>
      <c r="G249" s="203"/>
      <c r="H249" s="207">
        <v>7</v>
      </c>
      <c r="I249" s="208"/>
      <c r="J249" s="203"/>
      <c r="K249" s="203"/>
      <c r="L249" s="209"/>
      <c r="M249" s="210"/>
      <c r="N249" s="211"/>
      <c r="O249" s="211"/>
      <c r="P249" s="211"/>
      <c r="Q249" s="211"/>
      <c r="R249" s="211"/>
      <c r="S249" s="211"/>
      <c r="T249" s="212"/>
      <c r="AT249" s="213" t="s">
        <v>180</v>
      </c>
      <c r="AU249" s="213" t="s">
        <v>83</v>
      </c>
      <c r="AV249" s="13" t="s">
        <v>83</v>
      </c>
      <c r="AW249" s="13" t="s">
        <v>34</v>
      </c>
      <c r="AX249" s="13" t="s">
        <v>73</v>
      </c>
      <c r="AY249" s="213" t="s">
        <v>172</v>
      </c>
    </row>
    <row r="250" spans="1:65" s="14" customFormat="1">
      <c r="B250" s="214"/>
      <c r="C250" s="215"/>
      <c r="D250" s="204" t="s">
        <v>180</v>
      </c>
      <c r="E250" s="216" t="s">
        <v>21</v>
      </c>
      <c r="F250" s="217" t="s">
        <v>182</v>
      </c>
      <c r="G250" s="215"/>
      <c r="H250" s="218">
        <v>7</v>
      </c>
      <c r="I250" s="219"/>
      <c r="J250" s="215"/>
      <c r="K250" s="215"/>
      <c r="L250" s="220"/>
      <c r="M250" s="221"/>
      <c r="N250" s="222"/>
      <c r="O250" s="222"/>
      <c r="P250" s="222"/>
      <c r="Q250" s="222"/>
      <c r="R250" s="222"/>
      <c r="S250" s="222"/>
      <c r="T250" s="223"/>
      <c r="AT250" s="224" t="s">
        <v>180</v>
      </c>
      <c r="AU250" s="224" t="s">
        <v>83</v>
      </c>
      <c r="AV250" s="14" t="s">
        <v>178</v>
      </c>
      <c r="AW250" s="14" t="s">
        <v>34</v>
      </c>
      <c r="AX250" s="14" t="s">
        <v>81</v>
      </c>
      <c r="AY250" s="224" t="s">
        <v>172</v>
      </c>
    </row>
    <row r="251" spans="1:65" s="2" customFormat="1" ht="16.5" customHeight="1">
      <c r="A251" s="35"/>
      <c r="B251" s="36"/>
      <c r="C251" s="235" t="s">
        <v>459</v>
      </c>
      <c r="D251" s="235" t="s">
        <v>416</v>
      </c>
      <c r="E251" s="236" t="s">
        <v>657</v>
      </c>
      <c r="F251" s="237" t="s">
        <v>658</v>
      </c>
      <c r="G251" s="238" t="s">
        <v>518</v>
      </c>
      <c r="H251" s="239">
        <v>7</v>
      </c>
      <c r="I251" s="240"/>
      <c r="J251" s="241">
        <f>ROUND(I251*H251,2)</f>
        <v>0</v>
      </c>
      <c r="K251" s="237" t="s">
        <v>21</v>
      </c>
      <c r="L251" s="242"/>
      <c r="M251" s="243" t="s">
        <v>21</v>
      </c>
      <c r="N251" s="244" t="s">
        <v>44</v>
      </c>
      <c r="O251" s="65"/>
      <c r="P251" s="198">
        <f>O251*H251</f>
        <v>0</v>
      </c>
      <c r="Q251" s="198">
        <v>6.0000000000000002E-5</v>
      </c>
      <c r="R251" s="198">
        <f>Q251*H251</f>
        <v>4.2000000000000002E-4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214</v>
      </c>
      <c r="AT251" s="200" t="s">
        <v>416</v>
      </c>
      <c r="AU251" s="200" t="s">
        <v>83</v>
      </c>
      <c r="AY251" s="18" t="s">
        <v>172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81</v>
      </c>
      <c r="BK251" s="201">
        <f>ROUND(I251*H251,2)</f>
        <v>0</v>
      </c>
      <c r="BL251" s="18" t="s">
        <v>178</v>
      </c>
      <c r="BM251" s="200" t="s">
        <v>977</v>
      </c>
    </row>
    <row r="252" spans="1:65" s="2" customFormat="1" ht="24" customHeight="1">
      <c r="A252" s="35"/>
      <c r="B252" s="36"/>
      <c r="C252" s="189" t="s">
        <v>466</v>
      </c>
      <c r="D252" s="189" t="s">
        <v>174</v>
      </c>
      <c r="E252" s="190" t="s">
        <v>661</v>
      </c>
      <c r="F252" s="191" t="s">
        <v>662</v>
      </c>
      <c r="G252" s="192" t="s">
        <v>217</v>
      </c>
      <c r="H252" s="193">
        <v>18</v>
      </c>
      <c r="I252" s="194"/>
      <c r="J252" s="195">
        <f>ROUND(I252*H252,2)</f>
        <v>0</v>
      </c>
      <c r="K252" s="191" t="s">
        <v>177</v>
      </c>
      <c r="L252" s="40"/>
      <c r="M252" s="196" t="s">
        <v>21</v>
      </c>
      <c r="N252" s="197" t="s">
        <v>44</v>
      </c>
      <c r="O252" s="65"/>
      <c r="P252" s="198">
        <f>O252*H252</f>
        <v>0</v>
      </c>
      <c r="Q252" s="198">
        <v>0</v>
      </c>
      <c r="R252" s="198">
        <f>Q252*H252</f>
        <v>0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178</v>
      </c>
      <c r="AT252" s="200" t="s">
        <v>174</v>
      </c>
      <c r="AU252" s="200" t="s">
        <v>83</v>
      </c>
      <c r="AY252" s="18" t="s">
        <v>172</v>
      </c>
      <c r="BE252" s="201">
        <f>IF(N252="základní",J252,0)</f>
        <v>0</v>
      </c>
      <c r="BF252" s="201">
        <f>IF(N252="snížená",J252,0)</f>
        <v>0</v>
      </c>
      <c r="BG252" s="201">
        <f>IF(N252="zákl. přenesená",J252,0)</f>
        <v>0</v>
      </c>
      <c r="BH252" s="201">
        <f>IF(N252="sníž. přenesená",J252,0)</f>
        <v>0</v>
      </c>
      <c r="BI252" s="201">
        <f>IF(N252="nulová",J252,0)</f>
        <v>0</v>
      </c>
      <c r="BJ252" s="18" t="s">
        <v>81</v>
      </c>
      <c r="BK252" s="201">
        <f>ROUND(I252*H252,2)</f>
        <v>0</v>
      </c>
      <c r="BL252" s="18" t="s">
        <v>178</v>
      </c>
      <c r="BM252" s="200" t="s">
        <v>663</v>
      </c>
    </row>
    <row r="253" spans="1:65" s="15" customFormat="1">
      <c r="B253" s="225"/>
      <c r="C253" s="226"/>
      <c r="D253" s="204" t="s">
        <v>180</v>
      </c>
      <c r="E253" s="227" t="s">
        <v>21</v>
      </c>
      <c r="F253" s="228" t="s">
        <v>1241</v>
      </c>
      <c r="G253" s="226"/>
      <c r="H253" s="227" t="s">
        <v>21</v>
      </c>
      <c r="I253" s="229"/>
      <c r="J253" s="226"/>
      <c r="K253" s="226"/>
      <c r="L253" s="230"/>
      <c r="M253" s="231"/>
      <c r="N253" s="232"/>
      <c r="O253" s="232"/>
      <c r="P253" s="232"/>
      <c r="Q253" s="232"/>
      <c r="R253" s="232"/>
      <c r="S253" s="232"/>
      <c r="T253" s="233"/>
      <c r="AT253" s="234" t="s">
        <v>180</v>
      </c>
      <c r="AU253" s="234" t="s">
        <v>83</v>
      </c>
      <c r="AV253" s="15" t="s">
        <v>81</v>
      </c>
      <c r="AW253" s="15" t="s">
        <v>34</v>
      </c>
      <c r="AX253" s="15" t="s">
        <v>73</v>
      </c>
      <c r="AY253" s="234" t="s">
        <v>172</v>
      </c>
    </row>
    <row r="254" spans="1:65" s="13" customFormat="1">
      <c r="B254" s="202"/>
      <c r="C254" s="203"/>
      <c r="D254" s="204" t="s">
        <v>180</v>
      </c>
      <c r="E254" s="205" t="s">
        <v>21</v>
      </c>
      <c r="F254" s="206" t="s">
        <v>1247</v>
      </c>
      <c r="G254" s="203"/>
      <c r="H254" s="207">
        <v>18</v>
      </c>
      <c r="I254" s="208"/>
      <c r="J254" s="203"/>
      <c r="K254" s="203"/>
      <c r="L254" s="209"/>
      <c r="M254" s="210"/>
      <c r="N254" s="211"/>
      <c r="O254" s="211"/>
      <c r="P254" s="211"/>
      <c r="Q254" s="211"/>
      <c r="R254" s="211"/>
      <c r="S254" s="211"/>
      <c r="T254" s="212"/>
      <c r="AT254" s="213" t="s">
        <v>180</v>
      </c>
      <c r="AU254" s="213" t="s">
        <v>83</v>
      </c>
      <c r="AV254" s="13" t="s">
        <v>83</v>
      </c>
      <c r="AW254" s="13" t="s">
        <v>34</v>
      </c>
      <c r="AX254" s="13" t="s">
        <v>73</v>
      </c>
      <c r="AY254" s="213" t="s">
        <v>172</v>
      </c>
    </row>
    <row r="255" spans="1:65" s="14" customFormat="1">
      <c r="B255" s="214"/>
      <c r="C255" s="215"/>
      <c r="D255" s="204" t="s">
        <v>180</v>
      </c>
      <c r="E255" s="216" t="s">
        <v>21</v>
      </c>
      <c r="F255" s="217" t="s">
        <v>182</v>
      </c>
      <c r="G255" s="215"/>
      <c r="H255" s="218">
        <v>18</v>
      </c>
      <c r="I255" s="219"/>
      <c r="J255" s="215"/>
      <c r="K255" s="215"/>
      <c r="L255" s="220"/>
      <c r="M255" s="221"/>
      <c r="N255" s="222"/>
      <c r="O255" s="222"/>
      <c r="P255" s="222"/>
      <c r="Q255" s="222"/>
      <c r="R255" s="222"/>
      <c r="S255" s="222"/>
      <c r="T255" s="223"/>
      <c r="AT255" s="224" t="s">
        <v>180</v>
      </c>
      <c r="AU255" s="224" t="s">
        <v>83</v>
      </c>
      <c r="AV255" s="14" t="s">
        <v>178</v>
      </c>
      <c r="AW255" s="14" t="s">
        <v>34</v>
      </c>
      <c r="AX255" s="14" t="s">
        <v>81</v>
      </c>
      <c r="AY255" s="224" t="s">
        <v>172</v>
      </c>
    </row>
    <row r="256" spans="1:65" s="2" customFormat="1" ht="16.5" customHeight="1">
      <c r="A256" s="35"/>
      <c r="B256" s="36"/>
      <c r="C256" s="235" t="s">
        <v>472</v>
      </c>
      <c r="D256" s="235" t="s">
        <v>416</v>
      </c>
      <c r="E256" s="236" t="s">
        <v>666</v>
      </c>
      <c r="F256" s="237" t="s">
        <v>667</v>
      </c>
      <c r="G256" s="238" t="s">
        <v>518</v>
      </c>
      <c r="H256" s="239">
        <v>16</v>
      </c>
      <c r="I256" s="240"/>
      <c r="J256" s="241">
        <f>ROUND(I256*H256,2)</f>
        <v>0</v>
      </c>
      <c r="K256" s="237" t="s">
        <v>21</v>
      </c>
      <c r="L256" s="242"/>
      <c r="M256" s="243" t="s">
        <v>21</v>
      </c>
      <c r="N256" s="244" t="s">
        <v>44</v>
      </c>
      <c r="O256" s="65"/>
      <c r="P256" s="198">
        <f>O256*H256</f>
        <v>0</v>
      </c>
      <c r="Q256" s="198">
        <v>2.3000000000000001E-4</v>
      </c>
      <c r="R256" s="198">
        <f>Q256*H256</f>
        <v>3.6800000000000001E-3</v>
      </c>
      <c r="S256" s="198">
        <v>0</v>
      </c>
      <c r="T256" s="19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214</v>
      </c>
      <c r="AT256" s="200" t="s">
        <v>416</v>
      </c>
      <c r="AU256" s="200" t="s">
        <v>83</v>
      </c>
      <c r="AY256" s="18" t="s">
        <v>172</v>
      </c>
      <c r="BE256" s="201">
        <f>IF(N256="základní",J256,0)</f>
        <v>0</v>
      </c>
      <c r="BF256" s="201">
        <f>IF(N256="snížená",J256,0)</f>
        <v>0</v>
      </c>
      <c r="BG256" s="201">
        <f>IF(N256="zákl. přenesená",J256,0)</f>
        <v>0</v>
      </c>
      <c r="BH256" s="201">
        <f>IF(N256="sníž. přenesená",J256,0)</f>
        <v>0</v>
      </c>
      <c r="BI256" s="201">
        <f>IF(N256="nulová",J256,0)</f>
        <v>0</v>
      </c>
      <c r="BJ256" s="18" t="s">
        <v>81</v>
      </c>
      <c r="BK256" s="201">
        <f>ROUND(I256*H256,2)</f>
        <v>0</v>
      </c>
      <c r="BL256" s="18" t="s">
        <v>178</v>
      </c>
      <c r="BM256" s="200" t="s">
        <v>668</v>
      </c>
    </row>
    <row r="257" spans="1:65" s="2" customFormat="1" ht="16.5" customHeight="1">
      <c r="A257" s="35"/>
      <c r="B257" s="36"/>
      <c r="C257" s="235" t="s">
        <v>477</v>
      </c>
      <c r="D257" s="235" t="s">
        <v>416</v>
      </c>
      <c r="E257" s="236" t="s">
        <v>670</v>
      </c>
      <c r="F257" s="237" t="s">
        <v>671</v>
      </c>
      <c r="G257" s="238" t="s">
        <v>518</v>
      </c>
      <c r="H257" s="239">
        <v>2</v>
      </c>
      <c r="I257" s="240"/>
      <c r="J257" s="241">
        <f>ROUND(I257*H257,2)</f>
        <v>0</v>
      </c>
      <c r="K257" s="237" t="s">
        <v>21</v>
      </c>
      <c r="L257" s="242"/>
      <c r="M257" s="243" t="s">
        <v>21</v>
      </c>
      <c r="N257" s="244" t="s">
        <v>44</v>
      </c>
      <c r="O257" s="65"/>
      <c r="P257" s="198">
        <f>O257*H257</f>
        <v>0</v>
      </c>
      <c r="Q257" s="198">
        <v>2.1000000000000001E-4</v>
      </c>
      <c r="R257" s="198">
        <f>Q257*H257</f>
        <v>4.2000000000000002E-4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214</v>
      </c>
      <c r="AT257" s="200" t="s">
        <v>416</v>
      </c>
      <c r="AU257" s="200" t="s">
        <v>83</v>
      </c>
      <c r="AY257" s="18" t="s">
        <v>172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18" t="s">
        <v>81</v>
      </c>
      <c r="BK257" s="201">
        <f>ROUND(I257*H257,2)</f>
        <v>0</v>
      </c>
      <c r="BL257" s="18" t="s">
        <v>178</v>
      </c>
      <c r="BM257" s="200" t="s">
        <v>672</v>
      </c>
    </row>
    <row r="258" spans="1:65" s="2" customFormat="1" ht="24" customHeight="1">
      <c r="A258" s="35"/>
      <c r="B258" s="36"/>
      <c r="C258" s="189" t="s">
        <v>484</v>
      </c>
      <c r="D258" s="189" t="s">
        <v>174</v>
      </c>
      <c r="E258" s="190" t="s">
        <v>674</v>
      </c>
      <c r="F258" s="191" t="s">
        <v>675</v>
      </c>
      <c r="G258" s="192" t="s">
        <v>217</v>
      </c>
      <c r="H258" s="193">
        <v>9</v>
      </c>
      <c r="I258" s="194"/>
      <c r="J258" s="195">
        <f>ROUND(I258*H258,2)</f>
        <v>0</v>
      </c>
      <c r="K258" s="191" t="s">
        <v>177</v>
      </c>
      <c r="L258" s="40"/>
      <c r="M258" s="196" t="s">
        <v>21</v>
      </c>
      <c r="N258" s="197" t="s">
        <v>44</v>
      </c>
      <c r="O258" s="65"/>
      <c r="P258" s="198">
        <f>O258*H258</f>
        <v>0</v>
      </c>
      <c r="Q258" s="198">
        <v>0</v>
      </c>
      <c r="R258" s="198">
        <f>Q258*H258</f>
        <v>0</v>
      </c>
      <c r="S258" s="198">
        <v>0</v>
      </c>
      <c r="T258" s="19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178</v>
      </c>
      <c r="AT258" s="200" t="s">
        <v>174</v>
      </c>
      <c r="AU258" s="200" t="s">
        <v>83</v>
      </c>
      <c r="AY258" s="18" t="s">
        <v>172</v>
      </c>
      <c r="BE258" s="201">
        <f>IF(N258="základní",J258,0)</f>
        <v>0</v>
      </c>
      <c r="BF258" s="201">
        <f>IF(N258="snížená",J258,0)</f>
        <v>0</v>
      </c>
      <c r="BG258" s="201">
        <f>IF(N258="zákl. přenesená",J258,0)</f>
        <v>0</v>
      </c>
      <c r="BH258" s="201">
        <f>IF(N258="sníž. přenesená",J258,0)</f>
        <v>0</v>
      </c>
      <c r="BI258" s="201">
        <f>IF(N258="nulová",J258,0)</f>
        <v>0</v>
      </c>
      <c r="BJ258" s="18" t="s">
        <v>81</v>
      </c>
      <c r="BK258" s="201">
        <f>ROUND(I258*H258,2)</f>
        <v>0</v>
      </c>
      <c r="BL258" s="18" t="s">
        <v>178</v>
      </c>
      <c r="BM258" s="200" t="s">
        <v>676</v>
      </c>
    </row>
    <row r="259" spans="1:65" s="15" customFormat="1">
      <c r="B259" s="225"/>
      <c r="C259" s="226"/>
      <c r="D259" s="204" t="s">
        <v>180</v>
      </c>
      <c r="E259" s="227" t="s">
        <v>21</v>
      </c>
      <c r="F259" s="228" t="s">
        <v>1241</v>
      </c>
      <c r="G259" s="226"/>
      <c r="H259" s="227" t="s">
        <v>21</v>
      </c>
      <c r="I259" s="229"/>
      <c r="J259" s="226"/>
      <c r="K259" s="226"/>
      <c r="L259" s="230"/>
      <c r="M259" s="231"/>
      <c r="N259" s="232"/>
      <c r="O259" s="232"/>
      <c r="P259" s="232"/>
      <c r="Q259" s="232"/>
      <c r="R259" s="232"/>
      <c r="S259" s="232"/>
      <c r="T259" s="233"/>
      <c r="AT259" s="234" t="s">
        <v>180</v>
      </c>
      <c r="AU259" s="234" t="s">
        <v>83</v>
      </c>
      <c r="AV259" s="15" t="s">
        <v>81</v>
      </c>
      <c r="AW259" s="15" t="s">
        <v>34</v>
      </c>
      <c r="AX259" s="15" t="s">
        <v>73</v>
      </c>
      <c r="AY259" s="234" t="s">
        <v>172</v>
      </c>
    </row>
    <row r="260" spans="1:65" s="13" customFormat="1">
      <c r="B260" s="202"/>
      <c r="C260" s="203"/>
      <c r="D260" s="204" t="s">
        <v>180</v>
      </c>
      <c r="E260" s="205" t="s">
        <v>21</v>
      </c>
      <c r="F260" s="206" t="s">
        <v>1248</v>
      </c>
      <c r="G260" s="203"/>
      <c r="H260" s="207">
        <v>9</v>
      </c>
      <c r="I260" s="208"/>
      <c r="J260" s="203"/>
      <c r="K260" s="203"/>
      <c r="L260" s="209"/>
      <c r="M260" s="210"/>
      <c r="N260" s="211"/>
      <c r="O260" s="211"/>
      <c r="P260" s="211"/>
      <c r="Q260" s="211"/>
      <c r="R260" s="211"/>
      <c r="S260" s="211"/>
      <c r="T260" s="212"/>
      <c r="AT260" s="213" t="s">
        <v>180</v>
      </c>
      <c r="AU260" s="213" t="s">
        <v>83</v>
      </c>
      <c r="AV260" s="13" t="s">
        <v>83</v>
      </c>
      <c r="AW260" s="13" t="s">
        <v>34</v>
      </c>
      <c r="AX260" s="13" t="s">
        <v>73</v>
      </c>
      <c r="AY260" s="213" t="s">
        <v>172</v>
      </c>
    </row>
    <row r="261" spans="1:65" s="14" customFormat="1">
      <c r="B261" s="214"/>
      <c r="C261" s="215"/>
      <c r="D261" s="204" t="s">
        <v>180</v>
      </c>
      <c r="E261" s="216" t="s">
        <v>21</v>
      </c>
      <c r="F261" s="217" t="s">
        <v>182</v>
      </c>
      <c r="G261" s="215"/>
      <c r="H261" s="218">
        <v>9</v>
      </c>
      <c r="I261" s="219"/>
      <c r="J261" s="215"/>
      <c r="K261" s="215"/>
      <c r="L261" s="220"/>
      <c r="M261" s="221"/>
      <c r="N261" s="222"/>
      <c r="O261" s="222"/>
      <c r="P261" s="222"/>
      <c r="Q261" s="222"/>
      <c r="R261" s="222"/>
      <c r="S261" s="222"/>
      <c r="T261" s="223"/>
      <c r="AT261" s="224" t="s">
        <v>180</v>
      </c>
      <c r="AU261" s="224" t="s">
        <v>83</v>
      </c>
      <c r="AV261" s="14" t="s">
        <v>178</v>
      </c>
      <c r="AW261" s="14" t="s">
        <v>34</v>
      </c>
      <c r="AX261" s="14" t="s">
        <v>81</v>
      </c>
      <c r="AY261" s="224" t="s">
        <v>172</v>
      </c>
    </row>
    <row r="262" spans="1:65" s="2" customFormat="1" ht="16.5" customHeight="1">
      <c r="A262" s="35"/>
      <c r="B262" s="36"/>
      <c r="C262" s="235" t="s">
        <v>490</v>
      </c>
      <c r="D262" s="235" t="s">
        <v>416</v>
      </c>
      <c r="E262" s="236" t="s">
        <v>683</v>
      </c>
      <c r="F262" s="237" t="s">
        <v>1055</v>
      </c>
      <c r="G262" s="238" t="s">
        <v>518</v>
      </c>
      <c r="H262" s="239">
        <v>2</v>
      </c>
      <c r="I262" s="240"/>
      <c r="J262" s="241">
        <f>ROUND(I262*H262,2)</f>
        <v>0</v>
      </c>
      <c r="K262" s="237" t="s">
        <v>21</v>
      </c>
      <c r="L262" s="242"/>
      <c r="M262" s="243" t="s">
        <v>21</v>
      </c>
      <c r="N262" s="244" t="s">
        <v>44</v>
      </c>
      <c r="O262" s="65"/>
      <c r="P262" s="198">
        <f>O262*H262</f>
        <v>0</v>
      </c>
      <c r="Q262" s="198">
        <v>0</v>
      </c>
      <c r="R262" s="198">
        <f>Q262*H262</f>
        <v>0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214</v>
      </c>
      <c r="AT262" s="200" t="s">
        <v>416</v>
      </c>
      <c r="AU262" s="200" t="s">
        <v>83</v>
      </c>
      <c r="AY262" s="18" t="s">
        <v>172</v>
      </c>
      <c r="BE262" s="201">
        <f>IF(N262="základní",J262,0)</f>
        <v>0</v>
      </c>
      <c r="BF262" s="201">
        <f>IF(N262="snížená",J262,0)</f>
        <v>0</v>
      </c>
      <c r="BG262" s="201">
        <f>IF(N262="zákl. přenesená",J262,0)</f>
        <v>0</v>
      </c>
      <c r="BH262" s="201">
        <f>IF(N262="sníž. přenesená",J262,0)</f>
        <v>0</v>
      </c>
      <c r="BI262" s="201">
        <f>IF(N262="nulová",J262,0)</f>
        <v>0</v>
      </c>
      <c r="BJ262" s="18" t="s">
        <v>81</v>
      </c>
      <c r="BK262" s="201">
        <f>ROUND(I262*H262,2)</f>
        <v>0</v>
      </c>
      <c r="BL262" s="18" t="s">
        <v>178</v>
      </c>
      <c r="BM262" s="200" t="s">
        <v>1249</v>
      </c>
    </row>
    <row r="263" spans="1:65" s="2" customFormat="1" ht="16.5" customHeight="1">
      <c r="A263" s="35"/>
      <c r="B263" s="36"/>
      <c r="C263" s="235" t="s">
        <v>495</v>
      </c>
      <c r="D263" s="235" t="s">
        <v>416</v>
      </c>
      <c r="E263" s="236" t="s">
        <v>679</v>
      </c>
      <c r="F263" s="237" t="s">
        <v>680</v>
      </c>
      <c r="G263" s="238" t="s">
        <v>518</v>
      </c>
      <c r="H263" s="239">
        <v>2</v>
      </c>
      <c r="I263" s="240"/>
      <c r="J263" s="241">
        <f>ROUND(I263*H263,2)</f>
        <v>0</v>
      </c>
      <c r="K263" s="237" t="s">
        <v>21</v>
      </c>
      <c r="L263" s="242"/>
      <c r="M263" s="243" t="s">
        <v>21</v>
      </c>
      <c r="N263" s="244" t="s">
        <v>44</v>
      </c>
      <c r="O263" s="65"/>
      <c r="P263" s="198">
        <f>O263*H263</f>
        <v>0</v>
      </c>
      <c r="Q263" s="198">
        <v>2.5999999999999998E-4</v>
      </c>
      <c r="R263" s="198">
        <f>Q263*H263</f>
        <v>5.1999999999999995E-4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214</v>
      </c>
      <c r="AT263" s="200" t="s">
        <v>416</v>
      </c>
      <c r="AU263" s="200" t="s">
        <v>83</v>
      </c>
      <c r="AY263" s="18" t="s">
        <v>172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81</v>
      </c>
      <c r="BK263" s="201">
        <f>ROUND(I263*H263,2)</f>
        <v>0</v>
      </c>
      <c r="BL263" s="18" t="s">
        <v>178</v>
      </c>
      <c r="BM263" s="200" t="s">
        <v>1250</v>
      </c>
    </row>
    <row r="264" spans="1:65" s="2" customFormat="1" ht="16.5" customHeight="1">
      <c r="A264" s="35"/>
      <c r="B264" s="36"/>
      <c r="C264" s="235" t="s">
        <v>500</v>
      </c>
      <c r="D264" s="235" t="s">
        <v>416</v>
      </c>
      <c r="E264" s="236" t="s">
        <v>687</v>
      </c>
      <c r="F264" s="237" t="s">
        <v>688</v>
      </c>
      <c r="G264" s="238" t="s">
        <v>518</v>
      </c>
      <c r="H264" s="239">
        <v>1</v>
      </c>
      <c r="I264" s="240"/>
      <c r="J264" s="241">
        <f>ROUND(I264*H264,2)</f>
        <v>0</v>
      </c>
      <c r="K264" s="237" t="s">
        <v>21</v>
      </c>
      <c r="L264" s="242"/>
      <c r="M264" s="243" t="s">
        <v>21</v>
      </c>
      <c r="N264" s="244" t="s">
        <v>44</v>
      </c>
      <c r="O264" s="65"/>
      <c r="P264" s="198">
        <f>O264*H264</f>
        <v>0</v>
      </c>
      <c r="Q264" s="198">
        <v>0</v>
      </c>
      <c r="R264" s="198">
        <f>Q264*H264</f>
        <v>0</v>
      </c>
      <c r="S264" s="198">
        <v>0</v>
      </c>
      <c r="T264" s="19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0" t="s">
        <v>214</v>
      </c>
      <c r="AT264" s="200" t="s">
        <v>416</v>
      </c>
      <c r="AU264" s="200" t="s">
        <v>83</v>
      </c>
      <c r="AY264" s="18" t="s">
        <v>172</v>
      </c>
      <c r="BE264" s="201">
        <f>IF(N264="základní",J264,0)</f>
        <v>0</v>
      </c>
      <c r="BF264" s="201">
        <f>IF(N264="snížená",J264,0)</f>
        <v>0</v>
      </c>
      <c r="BG264" s="201">
        <f>IF(N264="zákl. přenesená",J264,0)</f>
        <v>0</v>
      </c>
      <c r="BH264" s="201">
        <f>IF(N264="sníž. přenesená",J264,0)</f>
        <v>0</v>
      </c>
      <c r="BI264" s="201">
        <f>IF(N264="nulová",J264,0)</f>
        <v>0</v>
      </c>
      <c r="BJ264" s="18" t="s">
        <v>81</v>
      </c>
      <c r="BK264" s="201">
        <f>ROUND(I264*H264,2)</f>
        <v>0</v>
      </c>
      <c r="BL264" s="18" t="s">
        <v>178</v>
      </c>
      <c r="BM264" s="200" t="s">
        <v>689</v>
      </c>
    </row>
    <row r="265" spans="1:65" s="2" customFormat="1" ht="16.5" customHeight="1">
      <c r="A265" s="35"/>
      <c r="B265" s="36"/>
      <c r="C265" s="235" t="s">
        <v>506</v>
      </c>
      <c r="D265" s="235" t="s">
        <v>416</v>
      </c>
      <c r="E265" s="236" t="s">
        <v>691</v>
      </c>
      <c r="F265" s="237" t="s">
        <v>692</v>
      </c>
      <c r="G265" s="238" t="s">
        <v>518</v>
      </c>
      <c r="H265" s="239">
        <v>4</v>
      </c>
      <c r="I265" s="240"/>
      <c r="J265" s="241">
        <f>ROUND(I265*H265,2)</f>
        <v>0</v>
      </c>
      <c r="K265" s="237" t="s">
        <v>21</v>
      </c>
      <c r="L265" s="242"/>
      <c r="M265" s="243" t="s">
        <v>21</v>
      </c>
      <c r="N265" s="244" t="s">
        <v>44</v>
      </c>
      <c r="O265" s="65"/>
      <c r="P265" s="198">
        <f>O265*H265</f>
        <v>0</v>
      </c>
      <c r="Q265" s="198">
        <v>0</v>
      </c>
      <c r="R265" s="198">
        <f>Q265*H265</f>
        <v>0</v>
      </c>
      <c r="S265" s="198">
        <v>0</v>
      </c>
      <c r="T265" s="19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214</v>
      </c>
      <c r="AT265" s="200" t="s">
        <v>416</v>
      </c>
      <c r="AU265" s="200" t="s">
        <v>83</v>
      </c>
      <c r="AY265" s="18" t="s">
        <v>172</v>
      </c>
      <c r="BE265" s="201">
        <f>IF(N265="základní",J265,0)</f>
        <v>0</v>
      </c>
      <c r="BF265" s="201">
        <f>IF(N265="snížená",J265,0)</f>
        <v>0</v>
      </c>
      <c r="BG265" s="201">
        <f>IF(N265="zákl. přenesená",J265,0)</f>
        <v>0</v>
      </c>
      <c r="BH265" s="201">
        <f>IF(N265="sníž. přenesená",J265,0)</f>
        <v>0</v>
      </c>
      <c r="BI265" s="201">
        <f>IF(N265="nulová",J265,0)</f>
        <v>0</v>
      </c>
      <c r="BJ265" s="18" t="s">
        <v>81</v>
      </c>
      <c r="BK265" s="201">
        <f>ROUND(I265*H265,2)</f>
        <v>0</v>
      </c>
      <c r="BL265" s="18" t="s">
        <v>178</v>
      </c>
      <c r="BM265" s="200" t="s">
        <v>693</v>
      </c>
    </row>
    <row r="266" spans="1:65" s="2" customFormat="1" ht="24" customHeight="1">
      <c r="A266" s="35"/>
      <c r="B266" s="36"/>
      <c r="C266" s="189" t="s">
        <v>511</v>
      </c>
      <c r="D266" s="189" t="s">
        <v>174</v>
      </c>
      <c r="E266" s="190" t="s">
        <v>703</v>
      </c>
      <c r="F266" s="191" t="s">
        <v>704</v>
      </c>
      <c r="G266" s="192" t="s">
        <v>217</v>
      </c>
      <c r="H266" s="193">
        <v>7</v>
      </c>
      <c r="I266" s="194"/>
      <c r="J266" s="195">
        <f>ROUND(I266*H266,2)</f>
        <v>0</v>
      </c>
      <c r="K266" s="191" t="s">
        <v>177</v>
      </c>
      <c r="L266" s="40"/>
      <c r="M266" s="196" t="s">
        <v>21</v>
      </c>
      <c r="N266" s="197" t="s">
        <v>44</v>
      </c>
      <c r="O266" s="65"/>
      <c r="P266" s="198">
        <f>O266*H266</f>
        <v>0</v>
      </c>
      <c r="Q266" s="198">
        <v>0</v>
      </c>
      <c r="R266" s="198">
        <f>Q266*H266</f>
        <v>0</v>
      </c>
      <c r="S266" s="198">
        <v>0</v>
      </c>
      <c r="T266" s="199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178</v>
      </c>
      <c r="AT266" s="200" t="s">
        <v>174</v>
      </c>
      <c r="AU266" s="200" t="s">
        <v>83</v>
      </c>
      <c r="AY266" s="18" t="s">
        <v>172</v>
      </c>
      <c r="BE266" s="201">
        <f>IF(N266="základní",J266,0)</f>
        <v>0</v>
      </c>
      <c r="BF266" s="201">
        <f>IF(N266="snížená",J266,0)</f>
        <v>0</v>
      </c>
      <c r="BG266" s="201">
        <f>IF(N266="zákl. přenesená",J266,0)</f>
        <v>0</v>
      </c>
      <c r="BH266" s="201">
        <f>IF(N266="sníž. přenesená",J266,0)</f>
        <v>0</v>
      </c>
      <c r="BI266" s="201">
        <f>IF(N266="nulová",J266,0)</f>
        <v>0</v>
      </c>
      <c r="BJ266" s="18" t="s">
        <v>81</v>
      </c>
      <c r="BK266" s="201">
        <f>ROUND(I266*H266,2)</f>
        <v>0</v>
      </c>
      <c r="BL266" s="18" t="s">
        <v>178</v>
      </c>
      <c r="BM266" s="200" t="s">
        <v>705</v>
      </c>
    </row>
    <row r="267" spans="1:65" s="15" customFormat="1">
      <c r="B267" s="225"/>
      <c r="C267" s="226"/>
      <c r="D267" s="204" t="s">
        <v>180</v>
      </c>
      <c r="E267" s="227" t="s">
        <v>21</v>
      </c>
      <c r="F267" s="228" t="s">
        <v>1241</v>
      </c>
      <c r="G267" s="226"/>
      <c r="H267" s="227" t="s">
        <v>21</v>
      </c>
      <c r="I267" s="229"/>
      <c r="J267" s="226"/>
      <c r="K267" s="226"/>
      <c r="L267" s="230"/>
      <c r="M267" s="231"/>
      <c r="N267" s="232"/>
      <c r="O267" s="232"/>
      <c r="P267" s="232"/>
      <c r="Q267" s="232"/>
      <c r="R267" s="232"/>
      <c r="S267" s="232"/>
      <c r="T267" s="233"/>
      <c r="AT267" s="234" t="s">
        <v>180</v>
      </c>
      <c r="AU267" s="234" t="s">
        <v>83</v>
      </c>
      <c r="AV267" s="15" t="s">
        <v>81</v>
      </c>
      <c r="AW267" s="15" t="s">
        <v>34</v>
      </c>
      <c r="AX267" s="15" t="s">
        <v>73</v>
      </c>
      <c r="AY267" s="234" t="s">
        <v>172</v>
      </c>
    </row>
    <row r="268" spans="1:65" s="13" customFormat="1">
      <c r="B268" s="202"/>
      <c r="C268" s="203"/>
      <c r="D268" s="204" t="s">
        <v>180</v>
      </c>
      <c r="E268" s="205" t="s">
        <v>21</v>
      </c>
      <c r="F268" s="206" t="s">
        <v>209</v>
      </c>
      <c r="G268" s="203"/>
      <c r="H268" s="207">
        <v>7</v>
      </c>
      <c r="I268" s="208"/>
      <c r="J268" s="203"/>
      <c r="K268" s="203"/>
      <c r="L268" s="209"/>
      <c r="M268" s="210"/>
      <c r="N268" s="211"/>
      <c r="O268" s="211"/>
      <c r="P268" s="211"/>
      <c r="Q268" s="211"/>
      <c r="R268" s="211"/>
      <c r="S268" s="211"/>
      <c r="T268" s="212"/>
      <c r="AT268" s="213" t="s">
        <v>180</v>
      </c>
      <c r="AU268" s="213" t="s">
        <v>83</v>
      </c>
      <c r="AV268" s="13" t="s">
        <v>83</v>
      </c>
      <c r="AW268" s="13" t="s">
        <v>34</v>
      </c>
      <c r="AX268" s="13" t="s">
        <v>73</v>
      </c>
      <c r="AY268" s="213" t="s">
        <v>172</v>
      </c>
    </row>
    <row r="269" spans="1:65" s="14" customFormat="1">
      <c r="B269" s="214"/>
      <c r="C269" s="215"/>
      <c r="D269" s="204" t="s">
        <v>180</v>
      </c>
      <c r="E269" s="216" t="s">
        <v>21</v>
      </c>
      <c r="F269" s="217" t="s">
        <v>182</v>
      </c>
      <c r="G269" s="215"/>
      <c r="H269" s="218">
        <v>7</v>
      </c>
      <c r="I269" s="219"/>
      <c r="J269" s="215"/>
      <c r="K269" s="215"/>
      <c r="L269" s="220"/>
      <c r="M269" s="221"/>
      <c r="N269" s="222"/>
      <c r="O269" s="222"/>
      <c r="P269" s="222"/>
      <c r="Q269" s="222"/>
      <c r="R269" s="222"/>
      <c r="S269" s="222"/>
      <c r="T269" s="223"/>
      <c r="AT269" s="224" t="s">
        <v>180</v>
      </c>
      <c r="AU269" s="224" t="s">
        <v>83</v>
      </c>
      <c r="AV269" s="14" t="s">
        <v>178</v>
      </c>
      <c r="AW269" s="14" t="s">
        <v>34</v>
      </c>
      <c r="AX269" s="14" t="s">
        <v>81</v>
      </c>
      <c r="AY269" s="224" t="s">
        <v>172</v>
      </c>
    </row>
    <row r="270" spans="1:65" s="2" customFormat="1" ht="16.5" customHeight="1">
      <c r="A270" s="35"/>
      <c r="B270" s="36"/>
      <c r="C270" s="235" t="s">
        <v>515</v>
      </c>
      <c r="D270" s="235" t="s">
        <v>416</v>
      </c>
      <c r="E270" s="236" t="s">
        <v>707</v>
      </c>
      <c r="F270" s="237" t="s">
        <v>708</v>
      </c>
      <c r="G270" s="238" t="s">
        <v>709</v>
      </c>
      <c r="H270" s="239">
        <v>7</v>
      </c>
      <c r="I270" s="240"/>
      <c r="J270" s="241">
        <f>ROUND(I270*H270,2)</f>
        <v>0</v>
      </c>
      <c r="K270" s="237" t="s">
        <v>21</v>
      </c>
      <c r="L270" s="242"/>
      <c r="M270" s="243" t="s">
        <v>21</v>
      </c>
      <c r="N270" s="244" t="s">
        <v>44</v>
      </c>
      <c r="O270" s="65"/>
      <c r="P270" s="198">
        <f>O270*H270</f>
        <v>0</v>
      </c>
      <c r="Q270" s="198">
        <v>9.7999999999999997E-4</v>
      </c>
      <c r="R270" s="198">
        <f>Q270*H270</f>
        <v>6.8599999999999998E-3</v>
      </c>
      <c r="S270" s="198">
        <v>0</v>
      </c>
      <c r="T270" s="199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0" t="s">
        <v>214</v>
      </c>
      <c r="AT270" s="200" t="s">
        <v>416</v>
      </c>
      <c r="AU270" s="200" t="s">
        <v>83</v>
      </c>
      <c r="AY270" s="18" t="s">
        <v>172</v>
      </c>
      <c r="BE270" s="201">
        <f>IF(N270="základní",J270,0)</f>
        <v>0</v>
      </c>
      <c r="BF270" s="201">
        <f>IF(N270="snížená",J270,0)</f>
        <v>0</v>
      </c>
      <c r="BG270" s="201">
        <f>IF(N270="zákl. přenesená",J270,0)</f>
        <v>0</v>
      </c>
      <c r="BH270" s="201">
        <f>IF(N270="sníž. přenesená",J270,0)</f>
        <v>0</v>
      </c>
      <c r="BI270" s="201">
        <f>IF(N270="nulová",J270,0)</f>
        <v>0</v>
      </c>
      <c r="BJ270" s="18" t="s">
        <v>81</v>
      </c>
      <c r="BK270" s="201">
        <f>ROUND(I270*H270,2)</f>
        <v>0</v>
      </c>
      <c r="BL270" s="18" t="s">
        <v>178</v>
      </c>
      <c r="BM270" s="200" t="s">
        <v>710</v>
      </c>
    </row>
    <row r="271" spans="1:65" s="2" customFormat="1" ht="16.5" customHeight="1">
      <c r="A271" s="35"/>
      <c r="B271" s="36"/>
      <c r="C271" s="235" t="s">
        <v>520</v>
      </c>
      <c r="D271" s="235" t="s">
        <v>416</v>
      </c>
      <c r="E271" s="236" t="s">
        <v>712</v>
      </c>
      <c r="F271" s="237" t="s">
        <v>713</v>
      </c>
      <c r="G271" s="238" t="s">
        <v>217</v>
      </c>
      <c r="H271" s="239">
        <v>7</v>
      </c>
      <c r="I271" s="240"/>
      <c r="J271" s="241">
        <f>ROUND(I271*H271,2)</f>
        <v>0</v>
      </c>
      <c r="K271" s="237" t="s">
        <v>21</v>
      </c>
      <c r="L271" s="242"/>
      <c r="M271" s="243" t="s">
        <v>21</v>
      </c>
      <c r="N271" s="244" t="s">
        <v>44</v>
      </c>
      <c r="O271" s="65"/>
      <c r="P271" s="198">
        <f>O271*H271</f>
        <v>0</v>
      </c>
      <c r="Q271" s="198">
        <v>3.5999999999999999E-3</v>
      </c>
      <c r="R271" s="198">
        <f>Q271*H271</f>
        <v>2.52E-2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214</v>
      </c>
      <c r="AT271" s="200" t="s">
        <v>416</v>
      </c>
      <c r="AU271" s="200" t="s">
        <v>83</v>
      </c>
      <c r="AY271" s="18" t="s">
        <v>172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81</v>
      </c>
      <c r="BK271" s="201">
        <f>ROUND(I271*H271,2)</f>
        <v>0</v>
      </c>
      <c r="BL271" s="18" t="s">
        <v>178</v>
      </c>
      <c r="BM271" s="200" t="s">
        <v>714</v>
      </c>
    </row>
    <row r="272" spans="1:65" s="2" customFormat="1" ht="16.5" customHeight="1">
      <c r="A272" s="35"/>
      <c r="B272" s="36"/>
      <c r="C272" s="189" t="s">
        <v>524</v>
      </c>
      <c r="D272" s="189" t="s">
        <v>174</v>
      </c>
      <c r="E272" s="190" t="s">
        <v>716</v>
      </c>
      <c r="F272" s="191" t="s">
        <v>717</v>
      </c>
      <c r="G272" s="192" t="s">
        <v>217</v>
      </c>
      <c r="H272" s="193">
        <v>7</v>
      </c>
      <c r="I272" s="194"/>
      <c r="J272" s="195">
        <f>ROUND(I272*H272,2)</f>
        <v>0</v>
      </c>
      <c r="K272" s="191" t="s">
        <v>177</v>
      </c>
      <c r="L272" s="40"/>
      <c r="M272" s="196" t="s">
        <v>21</v>
      </c>
      <c r="N272" s="197" t="s">
        <v>44</v>
      </c>
      <c r="O272" s="65"/>
      <c r="P272" s="198">
        <f>O272*H272</f>
        <v>0</v>
      </c>
      <c r="Q272" s="198">
        <v>2.4000000000000001E-4</v>
      </c>
      <c r="R272" s="198">
        <f>Q272*H272</f>
        <v>1.6800000000000001E-3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178</v>
      </c>
      <c r="AT272" s="200" t="s">
        <v>174</v>
      </c>
      <c r="AU272" s="200" t="s">
        <v>83</v>
      </c>
      <c r="AY272" s="18" t="s">
        <v>172</v>
      </c>
      <c r="BE272" s="201">
        <f>IF(N272="základní",J272,0)</f>
        <v>0</v>
      </c>
      <c r="BF272" s="201">
        <f>IF(N272="snížená",J272,0)</f>
        <v>0</v>
      </c>
      <c r="BG272" s="201">
        <f>IF(N272="zákl. přenesená",J272,0)</f>
        <v>0</v>
      </c>
      <c r="BH272" s="201">
        <f>IF(N272="sníž. přenesená",J272,0)</f>
        <v>0</v>
      </c>
      <c r="BI272" s="201">
        <f>IF(N272="nulová",J272,0)</f>
        <v>0</v>
      </c>
      <c r="BJ272" s="18" t="s">
        <v>81</v>
      </c>
      <c r="BK272" s="201">
        <f>ROUND(I272*H272,2)</f>
        <v>0</v>
      </c>
      <c r="BL272" s="18" t="s">
        <v>178</v>
      </c>
      <c r="BM272" s="200" t="s">
        <v>718</v>
      </c>
    </row>
    <row r="273" spans="1:65" s="2" customFormat="1" ht="24" customHeight="1">
      <c r="A273" s="35"/>
      <c r="B273" s="36"/>
      <c r="C273" s="189" t="s">
        <v>528</v>
      </c>
      <c r="D273" s="189" t="s">
        <v>174</v>
      </c>
      <c r="E273" s="190" t="s">
        <v>728</v>
      </c>
      <c r="F273" s="191" t="s">
        <v>729</v>
      </c>
      <c r="G273" s="192" t="s">
        <v>217</v>
      </c>
      <c r="H273" s="193">
        <v>1</v>
      </c>
      <c r="I273" s="194"/>
      <c r="J273" s="195">
        <f>ROUND(I273*H273,2)</f>
        <v>0</v>
      </c>
      <c r="K273" s="191" t="s">
        <v>177</v>
      </c>
      <c r="L273" s="40"/>
      <c r="M273" s="196" t="s">
        <v>21</v>
      </c>
      <c r="N273" s="197" t="s">
        <v>44</v>
      </c>
      <c r="O273" s="65"/>
      <c r="P273" s="198">
        <f>O273*H273</f>
        <v>0</v>
      </c>
      <c r="Q273" s="198">
        <v>7.2000000000000005E-4</v>
      </c>
      <c r="R273" s="198">
        <f>Q273*H273</f>
        <v>7.2000000000000005E-4</v>
      </c>
      <c r="S273" s="198">
        <v>0</v>
      </c>
      <c r="T273" s="199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0" t="s">
        <v>178</v>
      </c>
      <c r="AT273" s="200" t="s">
        <v>174</v>
      </c>
      <c r="AU273" s="200" t="s">
        <v>83</v>
      </c>
      <c r="AY273" s="18" t="s">
        <v>172</v>
      </c>
      <c r="BE273" s="201">
        <f>IF(N273="základní",J273,0)</f>
        <v>0</v>
      </c>
      <c r="BF273" s="201">
        <f>IF(N273="snížená",J273,0)</f>
        <v>0</v>
      </c>
      <c r="BG273" s="201">
        <f>IF(N273="zákl. přenesená",J273,0)</f>
        <v>0</v>
      </c>
      <c r="BH273" s="201">
        <f>IF(N273="sníž. přenesená",J273,0)</f>
        <v>0</v>
      </c>
      <c r="BI273" s="201">
        <f>IF(N273="nulová",J273,0)</f>
        <v>0</v>
      </c>
      <c r="BJ273" s="18" t="s">
        <v>81</v>
      </c>
      <c r="BK273" s="201">
        <f>ROUND(I273*H273,2)</f>
        <v>0</v>
      </c>
      <c r="BL273" s="18" t="s">
        <v>178</v>
      </c>
      <c r="BM273" s="200" t="s">
        <v>730</v>
      </c>
    </row>
    <row r="274" spans="1:65" s="15" customFormat="1">
      <c r="B274" s="225"/>
      <c r="C274" s="226"/>
      <c r="D274" s="204" t="s">
        <v>180</v>
      </c>
      <c r="E274" s="227" t="s">
        <v>21</v>
      </c>
      <c r="F274" s="228" t="s">
        <v>1241</v>
      </c>
      <c r="G274" s="226"/>
      <c r="H274" s="227" t="s">
        <v>21</v>
      </c>
      <c r="I274" s="229"/>
      <c r="J274" s="226"/>
      <c r="K274" s="226"/>
      <c r="L274" s="230"/>
      <c r="M274" s="231"/>
      <c r="N274" s="232"/>
      <c r="O274" s="232"/>
      <c r="P274" s="232"/>
      <c r="Q274" s="232"/>
      <c r="R274" s="232"/>
      <c r="S274" s="232"/>
      <c r="T274" s="233"/>
      <c r="AT274" s="234" t="s">
        <v>180</v>
      </c>
      <c r="AU274" s="234" t="s">
        <v>83</v>
      </c>
      <c r="AV274" s="15" t="s">
        <v>81</v>
      </c>
      <c r="AW274" s="15" t="s">
        <v>34</v>
      </c>
      <c r="AX274" s="15" t="s">
        <v>73</v>
      </c>
      <c r="AY274" s="234" t="s">
        <v>172</v>
      </c>
    </row>
    <row r="275" spans="1:65" s="13" customFormat="1">
      <c r="B275" s="202"/>
      <c r="C275" s="203"/>
      <c r="D275" s="204" t="s">
        <v>180</v>
      </c>
      <c r="E275" s="205" t="s">
        <v>21</v>
      </c>
      <c r="F275" s="206" t="s">
        <v>81</v>
      </c>
      <c r="G275" s="203"/>
      <c r="H275" s="207">
        <v>1</v>
      </c>
      <c r="I275" s="208"/>
      <c r="J275" s="203"/>
      <c r="K275" s="203"/>
      <c r="L275" s="209"/>
      <c r="M275" s="210"/>
      <c r="N275" s="211"/>
      <c r="O275" s="211"/>
      <c r="P275" s="211"/>
      <c r="Q275" s="211"/>
      <c r="R275" s="211"/>
      <c r="S275" s="211"/>
      <c r="T275" s="212"/>
      <c r="AT275" s="213" t="s">
        <v>180</v>
      </c>
      <c r="AU275" s="213" t="s">
        <v>83</v>
      </c>
      <c r="AV275" s="13" t="s">
        <v>83</v>
      </c>
      <c r="AW275" s="13" t="s">
        <v>34</v>
      </c>
      <c r="AX275" s="13" t="s">
        <v>73</v>
      </c>
      <c r="AY275" s="213" t="s">
        <v>172</v>
      </c>
    </row>
    <row r="276" spans="1:65" s="14" customFormat="1">
      <c r="B276" s="214"/>
      <c r="C276" s="215"/>
      <c r="D276" s="204" t="s">
        <v>180</v>
      </c>
      <c r="E276" s="216" t="s">
        <v>21</v>
      </c>
      <c r="F276" s="217" t="s">
        <v>182</v>
      </c>
      <c r="G276" s="215"/>
      <c r="H276" s="218">
        <v>1</v>
      </c>
      <c r="I276" s="219"/>
      <c r="J276" s="215"/>
      <c r="K276" s="215"/>
      <c r="L276" s="220"/>
      <c r="M276" s="221"/>
      <c r="N276" s="222"/>
      <c r="O276" s="222"/>
      <c r="P276" s="222"/>
      <c r="Q276" s="222"/>
      <c r="R276" s="222"/>
      <c r="S276" s="222"/>
      <c r="T276" s="223"/>
      <c r="AT276" s="224" t="s">
        <v>180</v>
      </c>
      <c r="AU276" s="224" t="s">
        <v>83</v>
      </c>
      <c r="AV276" s="14" t="s">
        <v>178</v>
      </c>
      <c r="AW276" s="14" t="s">
        <v>34</v>
      </c>
      <c r="AX276" s="14" t="s">
        <v>81</v>
      </c>
      <c r="AY276" s="224" t="s">
        <v>172</v>
      </c>
    </row>
    <row r="277" spans="1:65" s="2" customFormat="1" ht="16.5" customHeight="1">
      <c r="A277" s="35"/>
      <c r="B277" s="36"/>
      <c r="C277" s="235" t="s">
        <v>532</v>
      </c>
      <c r="D277" s="235" t="s">
        <v>416</v>
      </c>
      <c r="E277" s="236" t="s">
        <v>1251</v>
      </c>
      <c r="F277" s="237" t="s">
        <v>733</v>
      </c>
      <c r="G277" s="238" t="s">
        <v>217</v>
      </c>
      <c r="H277" s="239">
        <v>1</v>
      </c>
      <c r="I277" s="240"/>
      <c r="J277" s="241">
        <f>ROUND(I277*H277,2)</f>
        <v>0</v>
      </c>
      <c r="K277" s="237" t="s">
        <v>21</v>
      </c>
      <c r="L277" s="242"/>
      <c r="M277" s="243" t="s">
        <v>21</v>
      </c>
      <c r="N277" s="244" t="s">
        <v>44</v>
      </c>
      <c r="O277" s="65"/>
      <c r="P277" s="198">
        <f>O277*H277</f>
        <v>0</v>
      </c>
      <c r="Q277" s="198">
        <v>1.2E-2</v>
      </c>
      <c r="R277" s="198">
        <f>Q277*H277</f>
        <v>1.2E-2</v>
      </c>
      <c r="S277" s="198">
        <v>0</v>
      </c>
      <c r="T277" s="19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0" t="s">
        <v>214</v>
      </c>
      <c r="AT277" s="200" t="s">
        <v>416</v>
      </c>
      <c r="AU277" s="200" t="s">
        <v>83</v>
      </c>
      <c r="AY277" s="18" t="s">
        <v>172</v>
      </c>
      <c r="BE277" s="201">
        <f>IF(N277="základní",J277,0)</f>
        <v>0</v>
      </c>
      <c r="BF277" s="201">
        <f>IF(N277="snížená",J277,0)</f>
        <v>0</v>
      </c>
      <c r="BG277" s="201">
        <f>IF(N277="zákl. přenesená",J277,0)</f>
        <v>0</v>
      </c>
      <c r="BH277" s="201">
        <f>IF(N277="sníž. přenesená",J277,0)</f>
        <v>0</v>
      </c>
      <c r="BI277" s="201">
        <f>IF(N277="nulová",J277,0)</f>
        <v>0</v>
      </c>
      <c r="BJ277" s="18" t="s">
        <v>81</v>
      </c>
      <c r="BK277" s="201">
        <f>ROUND(I277*H277,2)</f>
        <v>0</v>
      </c>
      <c r="BL277" s="18" t="s">
        <v>178</v>
      </c>
      <c r="BM277" s="200" t="s">
        <v>734</v>
      </c>
    </row>
    <row r="278" spans="1:65" s="2" customFormat="1" ht="16.5" customHeight="1">
      <c r="A278" s="35"/>
      <c r="B278" s="36"/>
      <c r="C278" s="235" t="s">
        <v>536</v>
      </c>
      <c r="D278" s="235" t="s">
        <v>416</v>
      </c>
      <c r="E278" s="236" t="s">
        <v>1252</v>
      </c>
      <c r="F278" s="237" t="s">
        <v>737</v>
      </c>
      <c r="G278" s="238" t="s">
        <v>217</v>
      </c>
      <c r="H278" s="239">
        <v>1</v>
      </c>
      <c r="I278" s="240"/>
      <c r="J278" s="241">
        <f>ROUND(I278*H278,2)</f>
        <v>0</v>
      </c>
      <c r="K278" s="237" t="s">
        <v>21</v>
      </c>
      <c r="L278" s="242"/>
      <c r="M278" s="243" t="s">
        <v>21</v>
      </c>
      <c r="N278" s="244" t="s">
        <v>44</v>
      </c>
      <c r="O278" s="65"/>
      <c r="P278" s="198">
        <f>O278*H278</f>
        <v>0</v>
      </c>
      <c r="Q278" s="198">
        <v>5.0000000000000001E-3</v>
      </c>
      <c r="R278" s="198">
        <f>Q278*H278</f>
        <v>5.0000000000000001E-3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214</v>
      </c>
      <c r="AT278" s="200" t="s">
        <v>416</v>
      </c>
      <c r="AU278" s="200" t="s">
        <v>83</v>
      </c>
      <c r="AY278" s="18" t="s">
        <v>172</v>
      </c>
      <c r="BE278" s="201">
        <f>IF(N278="základní",J278,0)</f>
        <v>0</v>
      </c>
      <c r="BF278" s="201">
        <f>IF(N278="snížená",J278,0)</f>
        <v>0</v>
      </c>
      <c r="BG278" s="201">
        <f>IF(N278="zákl. přenesená",J278,0)</f>
        <v>0</v>
      </c>
      <c r="BH278" s="201">
        <f>IF(N278="sníž. přenesená",J278,0)</f>
        <v>0</v>
      </c>
      <c r="BI278" s="201">
        <f>IF(N278="nulová",J278,0)</f>
        <v>0</v>
      </c>
      <c r="BJ278" s="18" t="s">
        <v>81</v>
      </c>
      <c r="BK278" s="201">
        <f>ROUND(I278*H278,2)</f>
        <v>0</v>
      </c>
      <c r="BL278" s="18" t="s">
        <v>178</v>
      </c>
      <c r="BM278" s="200" t="s">
        <v>738</v>
      </c>
    </row>
    <row r="279" spans="1:65" s="2" customFormat="1" ht="24" customHeight="1">
      <c r="A279" s="35"/>
      <c r="B279" s="36"/>
      <c r="C279" s="189" t="s">
        <v>540</v>
      </c>
      <c r="D279" s="189" t="s">
        <v>174</v>
      </c>
      <c r="E279" s="190" t="s">
        <v>762</v>
      </c>
      <c r="F279" s="191" t="s">
        <v>763</v>
      </c>
      <c r="G279" s="192" t="s">
        <v>217</v>
      </c>
      <c r="H279" s="193">
        <v>1</v>
      </c>
      <c r="I279" s="194"/>
      <c r="J279" s="195">
        <f>ROUND(I279*H279,2)</f>
        <v>0</v>
      </c>
      <c r="K279" s="191" t="s">
        <v>177</v>
      </c>
      <c r="L279" s="40"/>
      <c r="M279" s="196" t="s">
        <v>21</v>
      </c>
      <c r="N279" s="197" t="s">
        <v>44</v>
      </c>
      <c r="O279" s="65"/>
      <c r="P279" s="198">
        <f>O279*H279</f>
        <v>0</v>
      </c>
      <c r="Q279" s="198">
        <v>1.6199999999999999E-3</v>
      </c>
      <c r="R279" s="198">
        <f>Q279*H279</f>
        <v>1.6199999999999999E-3</v>
      </c>
      <c r="S279" s="198">
        <v>0</v>
      </c>
      <c r="T279" s="199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0" t="s">
        <v>178</v>
      </c>
      <c r="AT279" s="200" t="s">
        <v>174</v>
      </c>
      <c r="AU279" s="200" t="s">
        <v>83</v>
      </c>
      <c r="AY279" s="18" t="s">
        <v>172</v>
      </c>
      <c r="BE279" s="201">
        <f>IF(N279="základní",J279,0)</f>
        <v>0</v>
      </c>
      <c r="BF279" s="201">
        <f>IF(N279="snížená",J279,0)</f>
        <v>0</v>
      </c>
      <c r="BG279" s="201">
        <f>IF(N279="zákl. přenesená",J279,0)</f>
        <v>0</v>
      </c>
      <c r="BH279" s="201">
        <f>IF(N279="sníž. přenesená",J279,0)</f>
        <v>0</v>
      </c>
      <c r="BI279" s="201">
        <f>IF(N279="nulová",J279,0)</f>
        <v>0</v>
      </c>
      <c r="BJ279" s="18" t="s">
        <v>81</v>
      </c>
      <c r="BK279" s="201">
        <f>ROUND(I279*H279,2)</f>
        <v>0</v>
      </c>
      <c r="BL279" s="18" t="s">
        <v>178</v>
      </c>
      <c r="BM279" s="200" t="s">
        <v>764</v>
      </c>
    </row>
    <row r="280" spans="1:65" s="15" customFormat="1">
      <c r="B280" s="225"/>
      <c r="C280" s="226"/>
      <c r="D280" s="204" t="s">
        <v>180</v>
      </c>
      <c r="E280" s="227" t="s">
        <v>21</v>
      </c>
      <c r="F280" s="228" t="s">
        <v>1241</v>
      </c>
      <c r="G280" s="226"/>
      <c r="H280" s="227" t="s">
        <v>21</v>
      </c>
      <c r="I280" s="229"/>
      <c r="J280" s="226"/>
      <c r="K280" s="226"/>
      <c r="L280" s="230"/>
      <c r="M280" s="231"/>
      <c r="N280" s="232"/>
      <c r="O280" s="232"/>
      <c r="P280" s="232"/>
      <c r="Q280" s="232"/>
      <c r="R280" s="232"/>
      <c r="S280" s="232"/>
      <c r="T280" s="233"/>
      <c r="AT280" s="234" t="s">
        <v>180</v>
      </c>
      <c r="AU280" s="234" t="s">
        <v>83</v>
      </c>
      <c r="AV280" s="15" t="s">
        <v>81</v>
      </c>
      <c r="AW280" s="15" t="s">
        <v>34</v>
      </c>
      <c r="AX280" s="15" t="s">
        <v>73</v>
      </c>
      <c r="AY280" s="234" t="s">
        <v>172</v>
      </c>
    </row>
    <row r="281" spans="1:65" s="13" customFormat="1">
      <c r="B281" s="202"/>
      <c r="C281" s="203"/>
      <c r="D281" s="204" t="s">
        <v>180</v>
      </c>
      <c r="E281" s="205" t="s">
        <v>21</v>
      </c>
      <c r="F281" s="206" t="s">
        <v>81</v>
      </c>
      <c r="G281" s="203"/>
      <c r="H281" s="207">
        <v>1</v>
      </c>
      <c r="I281" s="208"/>
      <c r="J281" s="203"/>
      <c r="K281" s="203"/>
      <c r="L281" s="209"/>
      <c r="M281" s="210"/>
      <c r="N281" s="211"/>
      <c r="O281" s="211"/>
      <c r="P281" s="211"/>
      <c r="Q281" s="211"/>
      <c r="R281" s="211"/>
      <c r="S281" s="211"/>
      <c r="T281" s="212"/>
      <c r="AT281" s="213" t="s">
        <v>180</v>
      </c>
      <c r="AU281" s="213" t="s">
        <v>83</v>
      </c>
      <c r="AV281" s="13" t="s">
        <v>83</v>
      </c>
      <c r="AW281" s="13" t="s">
        <v>34</v>
      </c>
      <c r="AX281" s="13" t="s">
        <v>73</v>
      </c>
      <c r="AY281" s="213" t="s">
        <v>172</v>
      </c>
    </row>
    <row r="282" spans="1:65" s="14" customFormat="1">
      <c r="B282" s="214"/>
      <c r="C282" s="215"/>
      <c r="D282" s="204" t="s">
        <v>180</v>
      </c>
      <c r="E282" s="216" t="s">
        <v>21</v>
      </c>
      <c r="F282" s="217" t="s">
        <v>182</v>
      </c>
      <c r="G282" s="215"/>
      <c r="H282" s="218">
        <v>1</v>
      </c>
      <c r="I282" s="219"/>
      <c r="J282" s="215"/>
      <c r="K282" s="215"/>
      <c r="L282" s="220"/>
      <c r="M282" s="221"/>
      <c r="N282" s="222"/>
      <c r="O282" s="222"/>
      <c r="P282" s="222"/>
      <c r="Q282" s="222"/>
      <c r="R282" s="222"/>
      <c r="S282" s="222"/>
      <c r="T282" s="223"/>
      <c r="AT282" s="224" t="s">
        <v>180</v>
      </c>
      <c r="AU282" s="224" t="s">
        <v>83</v>
      </c>
      <c r="AV282" s="14" t="s">
        <v>178</v>
      </c>
      <c r="AW282" s="14" t="s">
        <v>34</v>
      </c>
      <c r="AX282" s="14" t="s">
        <v>81</v>
      </c>
      <c r="AY282" s="224" t="s">
        <v>172</v>
      </c>
    </row>
    <row r="283" spans="1:65" s="2" customFormat="1" ht="16.5" customHeight="1">
      <c r="A283" s="35"/>
      <c r="B283" s="36"/>
      <c r="C283" s="235" t="s">
        <v>544</v>
      </c>
      <c r="D283" s="235" t="s">
        <v>416</v>
      </c>
      <c r="E283" s="236" t="s">
        <v>766</v>
      </c>
      <c r="F283" s="237" t="s">
        <v>767</v>
      </c>
      <c r="G283" s="238" t="s">
        <v>217</v>
      </c>
      <c r="H283" s="239">
        <v>1</v>
      </c>
      <c r="I283" s="240"/>
      <c r="J283" s="241">
        <f>ROUND(I283*H283,2)</f>
        <v>0</v>
      </c>
      <c r="K283" s="237" t="s">
        <v>21</v>
      </c>
      <c r="L283" s="242"/>
      <c r="M283" s="243" t="s">
        <v>21</v>
      </c>
      <c r="N283" s="244" t="s">
        <v>44</v>
      </c>
      <c r="O283" s="65"/>
      <c r="P283" s="198">
        <f>O283*H283</f>
        <v>0</v>
      </c>
      <c r="Q283" s="198">
        <v>1.7999999999999999E-2</v>
      </c>
      <c r="R283" s="198">
        <f>Q283*H283</f>
        <v>1.7999999999999999E-2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214</v>
      </c>
      <c r="AT283" s="200" t="s">
        <v>416</v>
      </c>
      <c r="AU283" s="200" t="s">
        <v>83</v>
      </c>
      <c r="AY283" s="18" t="s">
        <v>172</v>
      </c>
      <c r="BE283" s="201">
        <f>IF(N283="základní",J283,0)</f>
        <v>0</v>
      </c>
      <c r="BF283" s="201">
        <f>IF(N283="snížená",J283,0)</f>
        <v>0</v>
      </c>
      <c r="BG283" s="201">
        <f>IF(N283="zákl. přenesená",J283,0)</f>
        <v>0</v>
      </c>
      <c r="BH283" s="201">
        <f>IF(N283="sníž. přenesená",J283,0)</f>
        <v>0</v>
      </c>
      <c r="BI283" s="201">
        <f>IF(N283="nulová",J283,0)</f>
        <v>0</v>
      </c>
      <c r="BJ283" s="18" t="s">
        <v>81</v>
      </c>
      <c r="BK283" s="201">
        <f>ROUND(I283*H283,2)</f>
        <v>0</v>
      </c>
      <c r="BL283" s="18" t="s">
        <v>178</v>
      </c>
      <c r="BM283" s="200" t="s">
        <v>768</v>
      </c>
    </row>
    <row r="284" spans="1:65" s="2" customFormat="1" ht="16.5" customHeight="1">
      <c r="A284" s="35"/>
      <c r="B284" s="36"/>
      <c r="C284" s="235" t="s">
        <v>548</v>
      </c>
      <c r="D284" s="235" t="s">
        <v>416</v>
      </c>
      <c r="E284" s="236" t="s">
        <v>770</v>
      </c>
      <c r="F284" s="237" t="s">
        <v>771</v>
      </c>
      <c r="G284" s="238" t="s">
        <v>217</v>
      </c>
      <c r="H284" s="239">
        <v>1</v>
      </c>
      <c r="I284" s="240"/>
      <c r="J284" s="241">
        <f>ROUND(I284*H284,2)</f>
        <v>0</v>
      </c>
      <c r="K284" s="237" t="s">
        <v>21</v>
      </c>
      <c r="L284" s="242"/>
      <c r="M284" s="243" t="s">
        <v>21</v>
      </c>
      <c r="N284" s="244" t="s">
        <v>44</v>
      </c>
      <c r="O284" s="65"/>
      <c r="P284" s="198">
        <f>O284*H284</f>
        <v>0</v>
      </c>
      <c r="Q284" s="198">
        <v>6.0000000000000001E-3</v>
      </c>
      <c r="R284" s="198">
        <f>Q284*H284</f>
        <v>6.0000000000000001E-3</v>
      </c>
      <c r="S284" s="198">
        <v>0</v>
      </c>
      <c r="T284" s="199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0" t="s">
        <v>214</v>
      </c>
      <c r="AT284" s="200" t="s">
        <v>416</v>
      </c>
      <c r="AU284" s="200" t="s">
        <v>83</v>
      </c>
      <c r="AY284" s="18" t="s">
        <v>172</v>
      </c>
      <c r="BE284" s="201">
        <f>IF(N284="základní",J284,0)</f>
        <v>0</v>
      </c>
      <c r="BF284" s="201">
        <f>IF(N284="snížená",J284,0)</f>
        <v>0</v>
      </c>
      <c r="BG284" s="201">
        <f>IF(N284="zákl. přenesená",J284,0)</f>
        <v>0</v>
      </c>
      <c r="BH284" s="201">
        <f>IF(N284="sníž. přenesená",J284,0)</f>
        <v>0</v>
      </c>
      <c r="BI284" s="201">
        <f>IF(N284="nulová",J284,0)</f>
        <v>0</v>
      </c>
      <c r="BJ284" s="18" t="s">
        <v>81</v>
      </c>
      <c r="BK284" s="201">
        <f>ROUND(I284*H284,2)</f>
        <v>0</v>
      </c>
      <c r="BL284" s="18" t="s">
        <v>178</v>
      </c>
      <c r="BM284" s="200" t="s">
        <v>772</v>
      </c>
    </row>
    <row r="285" spans="1:65" s="2" customFormat="1" ht="16.5" customHeight="1">
      <c r="A285" s="35"/>
      <c r="B285" s="36"/>
      <c r="C285" s="189" t="s">
        <v>552</v>
      </c>
      <c r="D285" s="189" t="s">
        <v>174</v>
      </c>
      <c r="E285" s="190" t="s">
        <v>778</v>
      </c>
      <c r="F285" s="191" t="s">
        <v>779</v>
      </c>
      <c r="G285" s="192" t="s">
        <v>217</v>
      </c>
      <c r="H285" s="193">
        <v>1</v>
      </c>
      <c r="I285" s="194"/>
      <c r="J285" s="195">
        <f>ROUND(I285*H285,2)</f>
        <v>0</v>
      </c>
      <c r="K285" s="191" t="s">
        <v>177</v>
      </c>
      <c r="L285" s="40"/>
      <c r="M285" s="196" t="s">
        <v>21</v>
      </c>
      <c r="N285" s="197" t="s">
        <v>44</v>
      </c>
      <c r="O285" s="65"/>
      <c r="P285" s="198">
        <f>O285*H285</f>
        <v>0</v>
      </c>
      <c r="Q285" s="198">
        <v>3.4000000000000002E-4</v>
      </c>
      <c r="R285" s="198">
        <f>Q285*H285</f>
        <v>3.4000000000000002E-4</v>
      </c>
      <c r="S285" s="198">
        <v>0</v>
      </c>
      <c r="T285" s="19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0" t="s">
        <v>178</v>
      </c>
      <c r="AT285" s="200" t="s">
        <v>174</v>
      </c>
      <c r="AU285" s="200" t="s">
        <v>83</v>
      </c>
      <c r="AY285" s="18" t="s">
        <v>172</v>
      </c>
      <c r="BE285" s="201">
        <f>IF(N285="základní",J285,0)</f>
        <v>0</v>
      </c>
      <c r="BF285" s="201">
        <f>IF(N285="snížená",J285,0)</f>
        <v>0</v>
      </c>
      <c r="BG285" s="201">
        <f>IF(N285="zákl. přenesená",J285,0)</f>
        <v>0</v>
      </c>
      <c r="BH285" s="201">
        <f>IF(N285="sníž. přenesená",J285,0)</f>
        <v>0</v>
      </c>
      <c r="BI285" s="201">
        <f>IF(N285="nulová",J285,0)</f>
        <v>0</v>
      </c>
      <c r="BJ285" s="18" t="s">
        <v>81</v>
      </c>
      <c r="BK285" s="201">
        <f>ROUND(I285*H285,2)</f>
        <v>0</v>
      </c>
      <c r="BL285" s="18" t="s">
        <v>178</v>
      </c>
      <c r="BM285" s="200" t="s">
        <v>780</v>
      </c>
    </row>
    <row r="286" spans="1:65" s="15" customFormat="1">
      <c r="B286" s="225"/>
      <c r="C286" s="226"/>
      <c r="D286" s="204" t="s">
        <v>180</v>
      </c>
      <c r="E286" s="227" t="s">
        <v>21</v>
      </c>
      <c r="F286" s="228" t="s">
        <v>1241</v>
      </c>
      <c r="G286" s="226"/>
      <c r="H286" s="227" t="s">
        <v>21</v>
      </c>
      <c r="I286" s="229"/>
      <c r="J286" s="226"/>
      <c r="K286" s="226"/>
      <c r="L286" s="230"/>
      <c r="M286" s="231"/>
      <c r="N286" s="232"/>
      <c r="O286" s="232"/>
      <c r="P286" s="232"/>
      <c r="Q286" s="232"/>
      <c r="R286" s="232"/>
      <c r="S286" s="232"/>
      <c r="T286" s="233"/>
      <c r="AT286" s="234" t="s">
        <v>180</v>
      </c>
      <c r="AU286" s="234" t="s">
        <v>83</v>
      </c>
      <c r="AV286" s="15" t="s">
        <v>81</v>
      </c>
      <c r="AW286" s="15" t="s">
        <v>34</v>
      </c>
      <c r="AX286" s="15" t="s">
        <v>73</v>
      </c>
      <c r="AY286" s="234" t="s">
        <v>172</v>
      </c>
    </row>
    <row r="287" spans="1:65" s="13" customFormat="1">
      <c r="B287" s="202"/>
      <c r="C287" s="203"/>
      <c r="D287" s="204" t="s">
        <v>180</v>
      </c>
      <c r="E287" s="205" t="s">
        <v>21</v>
      </c>
      <c r="F287" s="206" t="s">
        <v>81</v>
      </c>
      <c r="G287" s="203"/>
      <c r="H287" s="207">
        <v>1</v>
      </c>
      <c r="I287" s="208"/>
      <c r="J287" s="203"/>
      <c r="K287" s="203"/>
      <c r="L287" s="209"/>
      <c r="M287" s="210"/>
      <c r="N287" s="211"/>
      <c r="O287" s="211"/>
      <c r="P287" s="211"/>
      <c r="Q287" s="211"/>
      <c r="R287" s="211"/>
      <c r="S287" s="211"/>
      <c r="T287" s="212"/>
      <c r="AT287" s="213" t="s">
        <v>180</v>
      </c>
      <c r="AU287" s="213" t="s">
        <v>83</v>
      </c>
      <c r="AV287" s="13" t="s">
        <v>83</v>
      </c>
      <c r="AW287" s="13" t="s">
        <v>34</v>
      </c>
      <c r="AX287" s="13" t="s">
        <v>73</v>
      </c>
      <c r="AY287" s="213" t="s">
        <v>172</v>
      </c>
    </row>
    <row r="288" spans="1:65" s="14" customFormat="1">
      <c r="B288" s="214"/>
      <c r="C288" s="215"/>
      <c r="D288" s="204" t="s">
        <v>180</v>
      </c>
      <c r="E288" s="216" t="s">
        <v>21</v>
      </c>
      <c r="F288" s="217" t="s">
        <v>182</v>
      </c>
      <c r="G288" s="215"/>
      <c r="H288" s="218">
        <v>1</v>
      </c>
      <c r="I288" s="219"/>
      <c r="J288" s="215"/>
      <c r="K288" s="215"/>
      <c r="L288" s="220"/>
      <c r="M288" s="221"/>
      <c r="N288" s="222"/>
      <c r="O288" s="222"/>
      <c r="P288" s="222"/>
      <c r="Q288" s="222"/>
      <c r="R288" s="222"/>
      <c r="S288" s="222"/>
      <c r="T288" s="223"/>
      <c r="AT288" s="224" t="s">
        <v>180</v>
      </c>
      <c r="AU288" s="224" t="s">
        <v>83</v>
      </c>
      <c r="AV288" s="14" t="s">
        <v>178</v>
      </c>
      <c r="AW288" s="14" t="s">
        <v>34</v>
      </c>
      <c r="AX288" s="14" t="s">
        <v>81</v>
      </c>
      <c r="AY288" s="224" t="s">
        <v>172</v>
      </c>
    </row>
    <row r="289" spans="1:65" s="2" customFormat="1" ht="16.5" customHeight="1">
      <c r="A289" s="35"/>
      <c r="B289" s="36"/>
      <c r="C289" s="235" t="s">
        <v>556</v>
      </c>
      <c r="D289" s="235" t="s">
        <v>416</v>
      </c>
      <c r="E289" s="236" t="s">
        <v>782</v>
      </c>
      <c r="F289" s="237" t="s">
        <v>783</v>
      </c>
      <c r="G289" s="238" t="s">
        <v>217</v>
      </c>
      <c r="H289" s="239">
        <v>1</v>
      </c>
      <c r="I289" s="240"/>
      <c r="J289" s="241">
        <f>ROUND(I289*H289,2)</f>
        <v>0</v>
      </c>
      <c r="K289" s="237" t="s">
        <v>21</v>
      </c>
      <c r="L289" s="242"/>
      <c r="M289" s="243" t="s">
        <v>21</v>
      </c>
      <c r="N289" s="244" t="s">
        <v>44</v>
      </c>
      <c r="O289" s="65"/>
      <c r="P289" s="198">
        <f>O289*H289</f>
        <v>0</v>
      </c>
      <c r="Q289" s="198">
        <v>3.2000000000000001E-2</v>
      </c>
      <c r="R289" s="198">
        <f>Q289*H289</f>
        <v>3.2000000000000001E-2</v>
      </c>
      <c r="S289" s="198">
        <v>0</v>
      </c>
      <c r="T289" s="199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0" t="s">
        <v>214</v>
      </c>
      <c r="AT289" s="200" t="s">
        <v>416</v>
      </c>
      <c r="AU289" s="200" t="s">
        <v>83</v>
      </c>
      <c r="AY289" s="18" t="s">
        <v>172</v>
      </c>
      <c r="BE289" s="201">
        <f>IF(N289="základní",J289,0)</f>
        <v>0</v>
      </c>
      <c r="BF289" s="201">
        <f>IF(N289="snížená",J289,0)</f>
        <v>0</v>
      </c>
      <c r="BG289" s="201">
        <f>IF(N289="zákl. přenesená",J289,0)</f>
        <v>0</v>
      </c>
      <c r="BH289" s="201">
        <f>IF(N289="sníž. přenesená",J289,0)</f>
        <v>0</v>
      </c>
      <c r="BI289" s="201">
        <f>IF(N289="nulová",J289,0)</f>
        <v>0</v>
      </c>
      <c r="BJ289" s="18" t="s">
        <v>81</v>
      </c>
      <c r="BK289" s="201">
        <f>ROUND(I289*H289,2)</f>
        <v>0</v>
      </c>
      <c r="BL289" s="18" t="s">
        <v>178</v>
      </c>
      <c r="BM289" s="200" t="s">
        <v>784</v>
      </c>
    </row>
    <row r="290" spans="1:65" s="2" customFormat="1" ht="16.5" customHeight="1">
      <c r="A290" s="35"/>
      <c r="B290" s="36"/>
      <c r="C290" s="235" t="s">
        <v>561</v>
      </c>
      <c r="D290" s="235" t="s">
        <v>416</v>
      </c>
      <c r="E290" s="236" t="s">
        <v>786</v>
      </c>
      <c r="F290" s="237" t="s">
        <v>787</v>
      </c>
      <c r="G290" s="238" t="s">
        <v>217</v>
      </c>
      <c r="H290" s="239">
        <v>1</v>
      </c>
      <c r="I290" s="240"/>
      <c r="J290" s="241">
        <f>ROUND(I290*H290,2)</f>
        <v>0</v>
      </c>
      <c r="K290" s="237" t="s">
        <v>21</v>
      </c>
      <c r="L290" s="242"/>
      <c r="M290" s="243" t="s">
        <v>21</v>
      </c>
      <c r="N290" s="244" t="s">
        <v>44</v>
      </c>
      <c r="O290" s="65"/>
      <c r="P290" s="198">
        <f>O290*H290</f>
        <v>0</v>
      </c>
      <c r="Q290" s="198">
        <v>1.5E-3</v>
      </c>
      <c r="R290" s="198">
        <f>Q290*H290</f>
        <v>1.5E-3</v>
      </c>
      <c r="S290" s="198">
        <v>0</v>
      </c>
      <c r="T290" s="199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0" t="s">
        <v>214</v>
      </c>
      <c r="AT290" s="200" t="s">
        <v>416</v>
      </c>
      <c r="AU290" s="200" t="s">
        <v>83</v>
      </c>
      <c r="AY290" s="18" t="s">
        <v>172</v>
      </c>
      <c r="BE290" s="201">
        <f>IF(N290="základní",J290,0)</f>
        <v>0</v>
      </c>
      <c r="BF290" s="201">
        <f>IF(N290="snížená",J290,0)</f>
        <v>0</v>
      </c>
      <c r="BG290" s="201">
        <f>IF(N290="zákl. přenesená",J290,0)</f>
        <v>0</v>
      </c>
      <c r="BH290" s="201">
        <f>IF(N290="sníž. přenesená",J290,0)</f>
        <v>0</v>
      </c>
      <c r="BI290" s="201">
        <f>IF(N290="nulová",J290,0)</f>
        <v>0</v>
      </c>
      <c r="BJ290" s="18" t="s">
        <v>81</v>
      </c>
      <c r="BK290" s="201">
        <f>ROUND(I290*H290,2)</f>
        <v>0</v>
      </c>
      <c r="BL290" s="18" t="s">
        <v>178</v>
      </c>
      <c r="BM290" s="200" t="s">
        <v>788</v>
      </c>
    </row>
    <row r="291" spans="1:65" s="2" customFormat="1" ht="16.5" customHeight="1">
      <c r="A291" s="35"/>
      <c r="B291" s="36"/>
      <c r="C291" s="189" t="s">
        <v>565</v>
      </c>
      <c r="D291" s="189" t="s">
        <v>174</v>
      </c>
      <c r="E291" s="190" t="s">
        <v>794</v>
      </c>
      <c r="F291" s="191" t="s">
        <v>795</v>
      </c>
      <c r="G291" s="192" t="s">
        <v>199</v>
      </c>
      <c r="H291" s="193">
        <v>268.64999999999998</v>
      </c>
      <c r="I291" s="194"/>
      <c r="J291" s="195">
        <f>ROUND(I291*H291,2)</f>
        <v>0</v>
      </c>
      <c r="K291" s="191" t="s">
        <v>177</v>
      </c>
      <c r="L291" s="40"/>
      <c r="M291" s="196" t="s">
        <v>21</v>
      </c>
      <c r="N291" s="197" t="s">
        <v>44</v>
      </c>
      <c r="O291" s="65"/>
      <c r="P291" s="198">
        <f>O291*H291</f>
        <v>0</v>
      </c>
      <c r="Q291" s="198">
        <v>0</v>
      </c>
      <c r="R291" s="198">
        <f>Q291*H291</f>
        <v>0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178</v>
      </c>
      <c r="AT291" s="200" t="s">
        <v>174</v>
      </c>
      <c r="AU291" s="200" t="s">
        <v>83</v>
      </c>
      <c r="AY291" s="18" t="s">
        <v>172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81</v>
      </c>
      <c r="BK291" s="201">
        <f>ROUND(I291*H291,2)</f>
        <v>0</v>
      </c>
      <c r="BL291" s="18" t="s">
        <v>178</v>
      </c>
      <c r="BM291" s="200" t="s">
        <v>796</v>
      </c>
    </row>
    <row r="292" spans="1:65" s="13" customFormat="1">
      <c r="B292" s="202"/>
      <c r="C292" s="203"/>
      <c r="D292" s="204" t="s">
        <v>180</v>
      </c>
      <c r="E292" s="205" t="s">
        <v>21</v>
      </c>
      <c r="F292" s="206" t="s">
        <v>1245</v>
      </c>
      <c r="G292" s="203"/>
      <c r="H292" s="207">
        <v>268.64999999999998</v>
      </c>
      <c r="I292" s="208"/>
      <c r="J292" s="203"/>
      <c r="K292" s="203"/>
      <c r="L292" s="209"/>
      <c r="M292" s="210"/>
      <c r="N292" s="211"/>
      <c r="O292" s="211"/>
      <c r="P292" s="211"/>
      <c r="Q292" s="211"/>
      <c r="R292" s="211"/>
      <c r="S292" s="211"/>
      <c r="T292" s="212"/>
      <c r="AT292" s="213" t="s">
        <v>180</v>
      </c>
      <c r="AU292" s="213" t="s">
        <v>83</v>
      </c>
      <c r="AV292" s="13" t="s">
        <v>83</v>
      </c>
      <c r="AW292" s="13" t="s">
        <v>34</v>
      </c>
      <c r="AX292" s="13" t="s">
        <v>73</v>
      </c>
      <c r="AY292" s="213" t="s">
        <v>172</v>
      </c>
    </row>
    <row r="293" spans="1:65" s="14" customFormat="1">
      <c r="B293" s="214"/>
      <c r="C293" s="215"/>
      <c r="D293" s="204" t="s">
        <v>180</v>
      </c>
      <c r="E293" s="216" t="s">
        <v>21</v>
      </c>
      <c r="F293" s="217" t="s">
        <v>182</v>
      </c>
      <c r="G293" s="215"/>
      <c r="H293" s="218">
        <v>268.64999999999998</v>
      </c>
      <c r="I293" s="219"/>
      <c r="J293" s="215"/>
      <c r="K293" s="215"/>
      <c r="L293" s="220"/>
      <c r="M293" s="221"/>
      <c r="N293" s="222"/>
      <c r="O293" s="222"/>
      <c r="P293" s="222"/>
      <c r="Q293" s="222"/>
      <c r="R293" s="222"/>
      <c r="S293" s="222"/>
      <c r="T293" s="223"/>
      <c r="AT293" s="224" t="s">
        <v>180</v>
      </c>
      <c r="AU293" s="224" t="s">
        <v>83</v>
      </c>
      <c r="AV293" s="14" t="s">
        <v>178</v>
      </c>
      <c r="AW293" s="14" t="s">
        <v>34</v>
      </c>
      <c r="AX293" s="14" t="s">
        <v>81</v>
      </c>
      <c r="AY293" s="224" t="s">
        <v>172</v>
      </c>
    </row>
    <row r="294" spans="1:65" s="2" customFormat="1" ht="16.5" customHeight="1">
      <c r="A294" s="35"/>
      <c r="B294" s="36"/>
      <c r="C294" s="189" t="s">
        <v>569</v>
      </c>
      <c r="D294" s="189" t="s">
        <v>174</v>
      </c>
      <c r="E294" s="190" t="s">
        <v>799</v>
      </c>
      <c r="F294" s="191" t="s">
        <v>800</v>
      </c>
      <c r="G294" s="192" t="s">
        <v>199</v>
      </c>
      <c r="H294" s="193">
        <v>268.64999999999998</v>
      </c>
      <c r="I294" s="194"/>
      <c r="J294" s="195">
        <f>ROUND(I294*H294,2)</f>
        <v>0</v>
      </c>
      <c r="K294" s="191" t="s">
        <v>177</v>
      </c>
      <c r="L294" s="40"/>
      <c r="M294" s="196" t="s">
        <v>21</v>
      </c>
      <c r="N294" s="197" t="s">
        <v>44</v>
      </c>
      <c r="O294" s="65"/>
      <c r="P294" s="198">
        <f>O294*H294</f>
        <v>0</v>
      </c>
      <c r="Q294" s="198">
        <v>0</v>
      </c>
      <c r="R294" s="198">
        <f>Q294*H294</f>
        <v>0</v>
      </c>
      <c r="S294" s="198">
        <v>0</v>
      </c>
      <c r="T294" s="19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0" t="s">
        <v>178</v>
      </c>
      <c r="AT294" s="200" t="s">
        <v>174</v>
      </c>
      <c r="AU294" s="200" t="s">
        <v>83</v>
      </c>
      <c r="AY294" s="18" t="s">
        <v>172</v>
      </c>
      <c r="BE294" s="201">
        <f>IF(N294="základní",J294,0)</f>
        <v>0</v>
      </c>
      <c r="BF294" s="201">
        <f>IF(N294="snížená",J294,0)</f>
        <v>0</v>
      </c>
      <c r="BG294" s="201">
        <f>IF(N294="zákl. přenesená",J294,0)</f>
        <v>0</v>
      </c>
      <c r="BH294" s="201">
        <f>IF(N294="sníž. přenesená",J294,0)</f>
        <v>0</v>
      </c>
      <c r="BI294" s="201">
        <f>IF(N294="nulová",J294,0)</f>
        <v>0</v>
      </c>
      <c r="BJ294" s="18" t="s">
        <v>81</v>
      </c>
      <c r="BK294" s="201">
        <f>ROUND(I294*H294,2)</f>
        <v>0</v>
      </c>
      <c r="BL294" s="18" t="s">
        <v>178</v>
      </c>
      <c r="BM294" s="200" t="s">
        <v>801</v>
      </c>
    </row>
    <row r="295" spans="1:65" s="13" customFormat="1">
      <c r="B295" s="202"/>
      <c r="C295" s="203"/>
      <c r="D295" s="204" t="s">
        <v>180</v>
      </c>
      <c r="E295" s="205" t="s">
        <v>21</v>
      </c>
      <c r="F295" s="206" t="s">
        <v>1245</v>
      </c>
      <c r="G295" s="203"/>
      <c r="H295" s="207">
        <v>268.64999999999998</v>
      </c>
      <c r="I295" s="208"/>
      <c r="J295" s="203"/>
      <c r="K295" s="203"/>
      <c r="L295" s="209"/>
      <c r="M295" s="210"/>
      <c r="N295" s="211"/>
      <c r="O295" s="211"/>
      <c r="P295" s="211"/>
      <c r="Q295" s="211"/>
      <c r="R295" s="211"/>
      <c r="S295" s="211"/>
      <c r="T295" s="212"/>
      <c r="AT295" s="213" t="s">
        <v>180</v>
      </c>
      <c r="AU295" s="213" t="s">
        <v>83</v>
      </c>
      <c r="AV295" s="13" t="s">
        <v>83</v>
      </c>
      <c r="AW295" s="13" t="s">
        <v>34</v>
      </c>
      <c r="AX295" s="13" t="s">
        <v>73</v>
      </c>
      <c r="AY295" s="213" t="s">
        <v>172</v>
      </c>
    </row>
    <row r="296" spans="1:65" s="14" customFormat="1">
      <c r="B296" s="214"/>
      <c r="C296" s="215"/>
      <c r="D296" s="204" t="s">
        <v>180</v>
      </c>
      <c r="E296" s="216" t="s">
        <v>21</v>
      </c>
      <c r="F296" s="217" t="s">
        <v>182</v>
      </c>
      <c r="G296" s="215"/>
      <c r="H296" s="218">
        <v>268.64999999999998</v>
      </c>
      <c r="I296" s="219"/>
      <c r="J296" s="215"/>
      <c r="K296" s="215"/>
      <c r="L296" s="220"/>
      <c r="M296" s="221"/>
      <c r="N296" s="222"/>
      <c r="O296" s="222"/>
      <c r="P296" s="222"/>
      <c r="Q296" s="222"/>
      <c r="R296" s="222"/>
      <c r="S296" s="222"/>
      <c r="T296" s="223"/>
      <c r="AT296" s="224" t="s">
        <v>180</v>
      </c>
      <c r="AU296" s="224" t="s">
        <v>83</v>
      </c>
      <c r="AV296" s="14" t="s">
        <v>178</v>
      </c>
      <c r="AW296" s="14" t="s">
        <v>34</v>
      </c>
      <c r="AX296" s="14" t="s">
        <v>81</v>
      </c>
      <c r="AY296" s="224" t="s">
        <v>172</v>
      </c>
    </row>
    <row r="297" spans="1:65" s="2" customFormat="1" ht="16.5" customHeight="1">
      <c r="A297" s="35"/>
      <c r="B297" s="36"/>
      <c r="C297" s="189" t="s">
        <v>573</v>
      </c>
      <c r="D297" s="189" t="s">
        <v>174</v>
      </c>
      <c r="E297" s="190" t="s">
        <v>803</v>
      </c>
      <c r="F297" s="191" t="s">
        <v>804</v>
      </c>
      <c r="G297" s="192" t="s">
        <v>217</v>
      </c>
      <c r="H297" s="193">
        <v>1</v>
      </c>
      <c r="I297" s="194"/>
      <c r="J297" s="195">
        <f>ROUND(I297*H297,2)</f>
        <v>0</v>
      </c>
      <c r="K297" s="191" t="s">
        <v>177</v>
      </c>
      <c r="L297" s="40"/>
      <c r="M297" s="196" t="s">
        <v>21</v>
      </c>
      <c r="N297" s="197" t="s">
        <v>44</v>
      </c>
      <c r="O297" s="65"/>
      <c r="P297" s="198">
        <f>O297*H297</f>
        <v>0</v>
      </c>
      <c r="Q297" s="198">
        <v>0.46009</v>
      </c>
      <c r="R297" s="198">
        <f>Q297*H297</f>
        <v>0.46009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178</v>
      </c>
      <c r="AT297" s="200" t="s">
        <v>174</v>
      </c>
      <c r="AU297" s="200" t="s">
        <v>83</v>
      </c>
      <c r="AY297" s="18" t="s">
        <v>172</v>
      </c>
      <c r="BE297" s="201">
        <f>IF(N297="základní",J297,0)</f>
        <v>0</v>
      </c>
      <c r="BF297" s="201">
        <f>IF(N297="snížená",J297,0)</f>
        <v>0</v>
      </c>
      <c r="BG297" s="201">
        <f>IF(N297="zákl. přenesená",J297,0)</f>
        <v>0</v>
      </c>
      <c r="BH297" s="201">
        <f>IF(N297="sníž. přenesená",J297,0)</f>
        <v>0</v>
      </c>
      <c r="BI297" s="201">
        <f>IF(N297="nulová",J297,0)</f>
        <v>0</v>
      </c>
      <c r="BJ297" s="18" t="s">
        <v>81</v>
      </c>
      <c r="BK297" s="201">
        <f>ROUND(I297*H297,2)</f>
        <v>0</v>
      </c>
      <c r="BL297" s="18" t="s">
        <v>178</v>
      </c>
      <c r="BM297" s="200" t="s">
        <v>805</v>
      </c>
    </row>
    <row r="298" spans="1:65" s="13" customFormat="1">
      <c r="B298" s="202"/>
      <c r="C298" s="203"/>
      <c r="D298" s="204" t="s">
        <v>180</v>
      </c>
      <c r="E298" s="205" t="s">
        <v>21</v>
      </c>
      <c r="F298" s="206" t="s">
        <v>81</v>
      </c>
      <c r="G298" s="203"/>
      <c r="H298" s="207">
        <v>1</v>
      </c>
      <c r="I298" s="208"/>
      <c r="J298" s="203"/>
      <c r="K298" s="203"/>
      <c r="L298" s="209"/>
      <c r="M298" s="210"/>
      <c r="N298" s="211"/>
      <c r="O298" s="211"/>
      <c r="P298" s="211"/>
      <c r="Q298" s="211"/>
      <c r="R298" s="211"/>
      <c r="S298" s="211"/>
      <c r="T298" s="212"/>
      <c r="AT298" s="213" t="s">
        <v>180</v>
      </c>
      <c r="AU298" s="213" t="s">
        <v>83</v>
      </c>
      <c r="AV298" s="13" t="s">
        <v>83</v>
      </c>
      <c r="AW298" s="13" t="s">
        <v>34</v>
      </c>
      <c r="AX298" s="13" t="s">
        <v>73</v>
      </c>
      <c r="AY298" s="213" t="s">
        <v>172</v>
      </c>
    </row>
    <row r="299" spans="1:65" s="14" customFormat="1">
      <c r="B299" s="214"/>
      <c r="C299" s="215"/>
      <c r="D299" s="204" t="s">
        <v>180</v>
      </c>
      <c r="E299" s="216" t="s">
        <v>21</v>
      </c>
      <c r="F299" s="217" t="s">
        <v>182</v>
      </c>
      <c r="G299" s="215"/>
      <c r="H299" s="218">
        <v>1</v>
      </c>
      <c r="I299" s="219"/>
      <c r="J299" s="215"/>
      <c r="K299" s="215"/>
      <c r="L299" s="220"/>
      <c r="M299" s="221"/>
      <c r="N299" s="222"/>
      <c r="O299" s="222"/>
      <c r="P299" s="222"/>
      <c r="Q299" s="222"/>
      <c r="R299" s="222"/>
      <c r="S299" s="222"/>
      <c r="T299" s="223"/>
      <c r="AT299" s="224" t="s">
        <v>180</v>
      </c>
      <c r="AU299" s="224" t="s">
        <v>83</v>
      </c>
      <c r="AV299" s="14" t="s">
        <v>178</v>
      </c>
      <c r="AW299" s="14" t="s">
        <v>34</v>
      </c>
      <c r="AX299" s="14" t="s">
        <v>81</v>
      </c>
      <c r="AY299" s="224" t="s">
        <v>172</v>
      </c>
    </row>
    <row r="300" spans="1:65" s="2" customFormat="1" ht="16.5" customHeight="1">
      <c r="A300" s="35"/>
      <c r="B300" s="36"/>
      <c r="C300" s="189" t="s">
        <v>577</v>
      </c>
      <c r="D300" s="189" t="s">
        <v>174</v>
      </c>
      <c r="E300" s="190" t="s">
        <v>849</v>
      </c>
      <c r="F300" s="191" t="s">
        <v>850</v>
      </c>
      <c r="G300" s="192" t="s">
        <v>217</v>
      </c>
      <c r="H300" s="193">
        <v>9</v>
      </c>
      <c r="I300" s="194"/>
      <c r="J300" s="195">
        <f>ROUND(I300*H300,2)</f>
        <v>0</v>
      </c>
      <c r="K300" s="191" t="s">
        <v>177</v>
      </c>
      <c r="L300" s="40"/>
      <c r="M300" s="196" t="s">
        <v>21</v>
      </c>
      <c r="N300" s="197" t="s">
        <v>44</v>
      </c>
      <c r="O300" s="65"/>
      <c r="P300" s="198">
        <f>O300*H300</f>
        <v>0</v>
      </c>
      <c r="Q300" s="198">
        <v>0.12303</v>
      </c>
      <c r="R300" s="198">
        <f>Q300*H300</f>
        <v>1.10727</v>
      </c>
      <c r="S300" s="198">
        <v>0</v>
      </c>
      <c r="T300" s="19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0" t="s">
        <v>178</v>
      </c>
      <c r="AT300" s="200" t="s">
        <v>174</v>
      </c>
      <c r="AU300" s="200" t="s">
        <v>83</v>
      </c>
      <c r="AY300" s="18" t="s">
        <v>172</v>
      </c>
      <c r="BE300" s="201">
        <f>IF(N300="základní",J300,0)</f>
        <v>0</v>
      </c>
      <c r="BF300" s="201">
        <f>IF(N300="snížená",J300,0)</f>
        <v>0</v>
      </c>
      <c r="BG300" s="201">
        <f>IF(N300="zákl. přenesená",J300,0)</f>
        <v>0</v>
      </c>
      <c r="BH300" s="201">
        <f>IF(N300="sníž. přenesená",J300,0)</f>
        <v>0</v>
      </c>
      <c r="BI300" s="201">
        <f>IF(N300="nulová",J300,0)</f>
        <v>0</v>
      </c>
      <c r="BJ300" s="18" t="s">
        <v>81</v>
      </c>
      <c r="BK300" s="201">
        <f>ROUND(I300*H300,2)</f>
        <v>0</v>
      </c>
      <c r="BL300" s="18" t="s">
        <v>178</v>
      </c>
      <c r="BM300" s="200" t="s">
        <v>851</v>
      </c>
    </row>
    <row r="301" spans="1:65" s="15" customFormat="1">
      <c r="B301" s="225"/>
      <c r="C301" s="226"/>
      <c r="D301" s="204" t="s">
        <v>180</v>
      </c>
      <c r="E301" s="227" t="s">
        <v>21</v>
      </c>
      <c r="F301" s="228" t="s">
        <v>1241</v>
      </c>
      <c r="G301" s="226"/>
      <c r="H301" s="227" t="s">
        <v>21</v>
      </c>
      <c r="I301" s="229"/>
      <c r="J301" s="226"/>
      <c r="K301" s="226"/>
      <c r="L301" s="230"/>
      <c r="M301" s="231"/>
      <c r="N301" s="232"/>
      <c r="O301" s="232"/>
      <c r="P301" s="232"/>
      <c r="Q301" s="232"/>
      <c r="R301" s="232"/>
      <c r="S301" s="232"/>
      <c r="T301" s="233"/>
      <c r="AT301" s="234" t="s">
        <v>180</v>
      </c>
      <c r="AU301" s="234" t="s">
        <v>83</v>
      </c>
      <c r="AV301" s="15" t="s">
        <v>81</v>
      </c>
      <c r="AW301" s="15" t="s">
        <v>34</v>
      </c>
      <c r="AX301" s="15" t="s">
        <v>73</v>
      </c>
      <c r="AY301" s="234" t="s">
        <v>172</v>
      </c>
    </row>
    <row r="302" spans="1:65" s="13" customFormat="1">
      <c r="B302" s="202"/>
      <c r="C302" s="203"/>
      <c r="D302" s="204" t="s">
        <v>180</v>
      </c>
      <c r="E302" s="205" t="s">
        <v>21</v>
      </c>
      <c r="F302" s="206" t="s">
        <v>1253</v>
      </c>
      <c r="G302" s="203"/>
      <c r="H302" s="207">
        <v>9</v>
      </c>
      <c r="I302" s="208"/>
      <c r="J302" s="203"/>
      <c r="K302" s="203"/>
      <c r="L302" s="209"/>
      <c r="M302" s="210"/>
      <c r="N302" s="211"/>
      <c r="O302" s="211"/>
      <c r="P302" s="211"/>
      <c r="Q302" s="211"/>
      <c r="R302" s="211"/>
      <c r="S302" s="211"/>
      <c r="T302" s="212"/>
      <c r="AT302" s="213" t="s">
        <v>180</v>
      </c>
      <c r="AU302" s="213" t="s">
        <v>83</v>
      </c>
      <c r="AV302" s="13" t="s">
        <v>83</v>
      </c>
      <c r="AW302" s="13" t="s">
        <v>34</v>
      </c>
      <c r="AX302" s="13" t="s">
        <v>73</v>
      </c>
      <c r="AY302" s="213" t="s">
        <v>172</v>
      </c>
    </row>
    <row r="303" spans="1:65" s="14" customFormat="1">
      <c r="B303" s="214"/>
      <c r="C303" s="215"/>
      <c r="D303" s="204" t="s">
        <v>180</v>
      </c>
      <c r="E303" s="216" t="s">
        <v>21</v>
      </c>
      <c r="F303" s="217" t="s">
        <v>182</v>
      </c>
      <c r="G303" s="215"/>
      <c r="H303" s="218">
        <v>9</v>
      </c>
      <c r="I303" s="219"/>
      <c r="J303" s="215"/>
      <c r="K303" s="215"/>
      <c r="L303" s="220"/>
      <c r="M303" s="221"/>
      <c r="N303" s="222"/>
      <c r="O303" s="222"/>
      <c r="P303" s="222"/>
      <c r="Q303" s="222"/>
      <c r="R303" s="222"/>
      <c r="S303" s="222"/>
      <c r="T303" s="223"/>
      <c r="AT303" s="224" t="s">
        <v>180</v>
      </c>
      <c r="AU303" s="224" t="s">
        <v>83</v>
      </c>
      <c r="AV303" s="14" t="s">
        <v>178</v>
      </c>
      <c r="AW303" s="14" t="s">
        <v>34</v>
      </c>
      <c r="AX303" s="14" t="s">
        <v>81</v>
      </c>
      <c r="AY303" s="224" t="s">
        <v>172</v>
      </c>
    </row>
    <row r="304" spans="1:65" s="2" customFormat="1" ht="16.5" customHeight="1">
      <c r="A304" s="35"/>
      <c r="B304" s="36"/>
      <c r="C304" s="235" t="s">
        <v>582</v>
      </c>
      <c r="D304" s="235" t="s">
        <v>416</v>
      </c>
      <c r="E304" s="236" t="s">
        <v>853</v>
      </c>
      <c r="F304" s="237" t="s">
        <v>854</v>
      </c>
      <c r="G304" s="238" t="s">
        <v>217</v>
      </c>
      <c r="H304" s="239">
        <v>9</v>
      </c>
      <c r="I304" s="240"/>
      <c r="J304" s="241">
        <f>ROUND(I304*H304,2)</f>
        <v>0</v>
      </c>
      <c r="K304" s="237" t="s">
        <v>21</v>
      </c>
      <c r="L304" s="242"/>
      <c r="M304" s="243" t="s">
        <v>21</v>
      </c>
      <c r="N304" s="244" t="s">
        <v>44</v>
      </c>
      <c r="O304" s="65"/>
      <c r="P304" s="198">
        <f>O304*H304</f>
        <v>0</v>
      </c>
      <c r="Q304" s="198">
        <v>1.2E-2</v>
      </c>
      <c r="R304" s="198">
        <f>Q304*H304</f>
        <v>0.108</v>
      </c>
      <c r="S304" s="198">
        <v>0</v>
      </c>
      <c r="T304" s="199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0" t="s">
        <v>214</v>
      </c>
      <c r="AT304" s="200" t="s">
        <v>416</v>
      </c>
      <c r="AU304" s="200" t="s">
        <v>83</v>
      </c>
      <c r="AY304" s="18" t="s">
        <v>172</v>
      </c>
      <c r="BE304" s="201">
        <f>IF(N304="základní",J304,0)</f>
        <v>0</v>
      </c>
      <c r="BF304" s="201">
        <f>IF(N304="snížená",J304,0)</f>
        <v>0</v>
      </c>
      <c r="BG304" s="201">
        <f>IF(N304="zákl. přenesená",J304,0)</f>
        <v>0</v>
      </c>
      <c r="BH304" s="201">
        <f>IF(N304="sníž. přenesená",J304,0)</f>
        <v>0</v>
      </c>
      <c r="BI304" s="201">
        <f>IF(N304="nulová",J304,0)</f>
        <v>0</v>
      </c>
      <c r="BJ304" s="18" t="s">
        <v>81</v>
      </c>
      <c r="BK304" s="201">
        <f>ROUND(I304*H304,2)</f>
        <v>0</v>
      </c>
      <c r="BL304" s="18" t="s">
        <v>178</v>
      </c>
      <c r="BM304" s="200" t="s">
        <v>855</v>
      </c>
    </row>
    <row r="305" spans="1:65" s="2" customFormat="1" ht="16.5" customHeight="1">
      <c r="A305" s="35"/>
      <c r="B305" s="36"/>
      <c r="C305" s="235" t="s">
        <v>586</v>
      </c>
      <c r="D305" s="235" t="s">
        <v>416</v>
      </c>
      <c r="E305" s="236" t="s">
        <v>857</v>
      </c>
      <c r="F305" s="237" t="s">
        <v>858</v>
      </c>
      <c r="G305" s="238" t="s">
        <v>217</v>
      </c>
      <c r="H305" s="239">
        <v>9</v>
      </c>
      <c r="I305" s="240"/>
      <c r="J305" s="241">
        <f>ROUND(I305*H305,2)</f>
        <v>0</v>
      </c>
      <c r="K305" s="237" t="s">
        <v>21</v>
      </c>
      <c r="L305" s="242"/>
      <c r="M305" s="243" t="s">
        <v>21</v>
      </c>
      <c r="N305" s="244" t="s">
        <v>44</v>
      </c>
      <c r="O305" s="65"/>
      <c r="P305" s="198">
        <f>O305*H305</f>
        <v>0</v>
      </c>
      <c r="Q305" s="198">
        <v>1E-3</v>
      </c>
      <c r="R305" s="198">
        <f>Q305*H305</f>
        <v>9.0000000000000011E-3</v>
      </c>
      <c r="S305" s="198">
        <v>0</v>
      </c>
      <c r="T305" s="199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0" t="s">
        <v>214</v>
      </c>
      <c r="AT305" s="200" t="s">
        <v>416</v>
      </c>
      <c r="AU305" s="200" t="s">
        <v>83</v>
      </c>
      <c r="AY305" s="18" t="s">
        <v>172</v>
      </c>
      <c r="BE305" s="201">
        <f>IF(N305="základní",J305,0)</f>
        <v>0</v>
      </c>
      <c r="BF305" s="201">
        <f>IF(N305="snížená",J305,0)</f>
        <v>0</v>
      </c>
      <c r="BG305" s="201">
        <f>IF(N305="zákl. přenesená",J305,0)</f>
        <v>0</v>
      </c>
      <c r="BH305" s="201">
        <f>IF(N305="sníž. přenesená",J305,0)</f>
        <v>0</v>
      </c>
      <c r="BI305" s="201">
        <f>IF(N305="nulová",J305,0)</f>
        <v>0</v>
      </c>
      <c r="BJ305" s="18" t="s">
        <v>81</v>
      </c>
      <c r="BK305" s="201">
        <f>ROUND(I305*H305,2)</f>
        <v>0</v>
      </c>
      <c r="BL305" s="18" t="s">
        <v>178</v>
      </c>
      <c r="BM305" s="200" t="s">
        <v>859</v>
      </c>
    </row>
    <row r="306" spans="1:65" s="2" customFormat="1" ht="16.5" customHeight="1">
      <c r="A306" s="35"/>
      <c r="B306" s="36"/>
      <c r="C306" s="189" t="s">
        <v>590</v>
      </c>
      <c r="D306" s="189" t="s">
        <v>174</v>
      </c>
      <c r="E306" s="190" t="s">
        <v>861</v>
      </c>
      <c r="F306" s="191" t="s">
        <v>862</v>
      </c>
      <c r="G306" s="192" t="s">
        <v>217</v>
      </c>
      <c r="H306" s="193">
        <v>1</v>
      </c>
      <c r="I306" s="194"/>
      <c r="J306" s="195">
        <f>ROUND(I306*H306,2)</f>
        <v>0</v>
      </c>
      <c r="K306" s="191" t="s">
        <v>177</v>
      </c>
      <c r="L306" s="40"/>
      <c r="M306" s="196" t="s">
        <v>21</v>
      </c>
      <c r="N306" s="197" t="s">
        <v>44</v>
      </c>
      <c r="O306" s="65"/>
      <c r="P306" s="198">
        <f>O306*H306</f>
        <v>0</v>
      </c>
      <c r="Q306" s="198">
        <v>0.32906000000000002</v>
      </c>
      <c r="R306" s="198">
        <f>Q306*H306</f>
        <v>0.32906000000000002</v>
      </c>
      <c r="S306" s="198">
        <v>0</v>
      </c>
      <c r="T306" s="19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178</v>
      </c>
      <c r="AT306" s="200" t="s">
        <v>174</v>
      </c>
      <c r="AU306" s="200" t="s">
        <v>83</v>
      </c>
      <c r="AY306" s="18" t="s">
        <v>172</v>
      </c>
      <c r="BE306" s="201">
        <f>IF(N306="základní",J306,0)</f>
        <v>0</v>
      </c>
      <c r="BF306" s="201">
        <f>IF(N306="snížená",J306,0)</f>
        <v>0</v>
      </c>
      <c r="BG306" s="201">
        <f>IF(N306="zákl. přenesená",J306,0)</f>
        <v>0</v>
      </c>
      <c r="BH306" s="201">
        <f>IF(N306="sníž. přenesená",J306,0)</f>
        <v>0</v>
      </c>
      <c r="BI306" s="201">
        <f>IF(N306="nulová",J306,0)</f>
        <v>0</v>
      </c>
      <c r="BJ306" s="18" t="s">
        <v>81</v>
      </c>
      <c r="BK306" s="201">
        <f>ROUND(I306*H306,2)</f>
        <v>0</v>
      </c>
      <c r="BL306" s="18" t="s">
        <v>178</v>
      </c>
      <c r="BM306" s="200" t="s">
        <v>863</v>
      </c>
    </row>
    <row r="307" spans="1:65" s="15" customFormat="1">
      <c r="B307" s="225"/>
      <c r="C307" s="226"/>
      <c r="D307" s="204" t="s">
        <v>180</v>
      </c>
      <c r="E307" s="227" t="s">
        <v>21</v>
      </c>
      <c r="F307" s="228" t="s">
        <v>1241</v>
      </c>
      <c r="G307" s="226"/>
      <c r="H307" s="227" t="s">
        <v>21</v>
      </c>
      <c r="I307" s="229"/>
      <c r="J307" s="226"/>
      <c r="K307" s="226"/>
      <c r="L307" s="230"/>
      <c r="M307" s="231"/>
      <c r="N307" s="232"/>
      <c r="O307" s="232"/>
      <c r="P307" s="232"/>
      <c r="Q307" s="232"/>
      <c r="R307" s="232"/>
      <c r="S307" s="232"/>
      <c r="T307" s="233"/>
      <c r="AT307" s="234" t="s">
        <v>180</v>
      </c>
      <c r="AU307" s="234" t="s">
        <v>83</v>
      </c>
      <c r="AV307" s="15" t="s">
        <v>81</v>
      </c>
      <c r="AW307" s="15" t="s">
        <v>34</v>
      </c>
      <c r="AX307" s="15" t="s">
        <v>73</v>
      </c>
      <c r="AY307" s="234" t="s">
        <v>172</v>
      </c>
    </row>
    <row r="308" spans="1:65" s="13" customFormat="1">
      <c r="B308" s="202"/>
      <c r="C308" s="203"/>
      <c r="D308" s="204" t="s">
        <v>180</v>
      </c>
      <c r="E308" s="205" t="s">
        <v>21</v>
      </c>
      <c r="F308" s="206" t="s">
        <v>81</v>
      </c>
      <c r="G308" s="203"/>
      <c r="H308" s="207">
        <v>1</v>
      </c>
      <c r="I308" s="208"/>
      <c r="J308" s="203"/>
      <c r="K308" s="203"/>
      <c r="L308" s="209"/>
      <c r="M308" s="210"/>
      <c r="N308" s="211"/>
      <c r="O308" s="211"/>
      <c r="P308" s="211"/>
      <c r="Q308" s="211"/>
      <c r="R308" s="211"/>
      <c r="S308" s="211"/>
      <c r="T308" s="212"/>
      <c r="AT308" s="213" t="s">
        <v>180</v>
      </c>
      <c r="AU308" s="213" t="s">
        <v>83</v>
      </c>
      <c r="AV308" s="13" t="s">
        <v>83</v>
      </c>
      <c r="AW308" s="13" t="s">
        <v>34</v>
      </c>
      <c r="AX308" s="13" t="s">
        <v>73</v>
      </c>
      <c r="AY308" s="213" t="s">
        <v>172</v>
      </c>
    </row>
    <row r="309" spans="1:65" s="14" customFormat="1">
      <c r="B309" s="214"/>
      <c r="C309" s="215"/>
      <c r="D309" s="204" t="s">
        <v>180</v>
      </c>
      <c r="E309" s="216" t="s">
        <v>21</v>
      </c>
      <c r="F309" s="217" t="s">
        <v>182</v>
      </c>
      <c r="G309" s="215"/>
      <c r="H309" s="218">
        <v>1</v>
      </c>
      <c r="I309" s="219"/>
      <c r="J309" s="215"/>
      <c r="K309" s="215"/>
      <c r="L309" s="220"/>
      <c r="M309" s="221"/>
      <c r="N309" s="222"/>
      <c r="O309" s="222"/>
      <c r="P309" s="222"/>
      <c r="Q309" s="222"/>
      <c r="R309" s="222"/>
      <c r="S309" s="222"/>
      <c r="T309" s="223"/>
      <c r="AT309" s="224" t="s">
        <v>180</v>
      </c>
      <c r="AU309" s="224" t="s">
        <v>83</v>
      </c>
      <c r="AV309" s="14" t="s">
        <v>178</v>
      </c>
      <c r="AW309" s="14" t="s">
        <v>34</v>
      </c>
      <c r="AX309" s="14" t="s">
        <v>81</v>
      </c>
      <c r="AY309" s="224" t="s">
        <v>172</v>
      </c>
    </row>
    <row r="310" spans="1:65" s="2" customFormat="1" ht="16.5" customHeight="1">
      <c r="A310" s="35"/>
      <c r="B310" s="36"/>
      <c r="C310" s="235" t="s">
        <v>594</v>
      </c>
      <c r="D310" s="235" t="s">
        <v>416</v>
      </c>
      <c r="E310" s="236" t="s">
        <v>865</v>
      </c>
      <c r="F310" s="237" t="s">
        <v>866</v>
      </c>
      <c r="G310" s="238" t="s">
        <v>217</v>
      </c>
      <c r="H310" s="239">
        <v>1</v>
      </c>
      <c r="I310" s="240"/>
      <c r="J310" s="241">
        <f>ROUND(I310*H310,2)</f>
        <v>0</v>
      </c>
      <c r="K310" s="237" t="s">
        <v>21</v>
      </c>
      <c r="L310" s="242"/>
      <c r="M310" s="243" t="s">
        <v>21</v>
      </c>
      <c r="N310" s="244" t="s">
        <v>44</v>
      </c>
      <c r="O310" s="65"/>
      <c r="P310" s="198">
        <f>O310*H310</f>
        <v>0</v>
      </c>
      <c r="Q310" s="198">
        <v>2.4E-2</v>
      </c>
      <c r="R310" s="198">
        <f>Q310*H310</f>
        <v>2.4E-2</v>
      </c>
      <c r="S310" s="198">
        <v>0</v>
      </c>
      <c r="T310" s="199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0" t="s">
        <v>214</v>
      </c>
      <c r="AT310" s="200" t="s">
        <v>416</v>
      </c>
      <c r="AU310" s="200" t="s">
        <v>83</v>
      </c>
      <c r="AY310" s="18" t="s">
        <v>172</v>
      </c>
      <c r="BE310" s="201">
        <f>IF(N310="základní",J310,0)</f>
        <v>0</v>
      </c>
      <c r="BF310" s="201">
        <f>IF(N310="snížená",J310,0)</f>
        <v>0</v>
      </c>
      <c r="BG310" s="201">
        <f>IF(N310="zákl. přenesená",J310,0)</f>
        <v>0</v>
      </c>
      <c r="BH310" s="201">
        <f>IF(N310="sníž. přenesená",J310,0)</f>
        <v>0</v>
      </c>
      <c r="BI310" s="201">
        <f>IF(N310="nulová",J310,0)</f>
        <v>0</v>
      </c>
      <c r="BJ310" s="18" t="s">
        <v>81</v>
      </c>
      <c r="BK310" s="201">
        <f>ROUND(I310*H310,2)</f>
        <v>0</v>
      </c>
      <c r="BL310" s="18" t="s">
        <v>178</v>
      </c>
      <c r="BM310" s="200" t="s">
        <v>867</v>
      </c>
    </row>
    <row r="311" spans="1:65" s="2" customFormat="1" ht="16.5" customHeight="1">
      <c r="A311" s="35"/>
      <c r="B311" s="36"/>
      <c r="C311" s="235" t="s">
        <v>598</v>
      </c>
      <c r="D311" s="235" t="s">
        <v>416</v>
      </c>
      <c r="E311" s="236" t="s">
        <v>869</v>
      </c>
      <c r="F311" s="237" t="s">
        <v>870</v>
      </c>
      <c r="G311" s="238" t="s">
        <v>217</v>
      </c>
      <c r="H311" s="239">
        <v>1</v>
      </c>
      <c r="I311" s="240"/>
      <c r="J311" s="241">
        <f>ROUND(I311*H311,2)</f>
        <v>0</v>
      </c>
      <c r="K311" s="237" t="s">
        <v>21</v>
      </c>
      <c r="L311" s="242"/>
      <c r="M311" s="243" t="s">
        <v>21</v>
      </c>
      <c r="N311" s="244" t="s">
        <v>44</v>
      </c>
      <c r="O311" s="65"/>
      <c r="P311" s="198">
        <f>O311*H311</f>
        <v>0</v>
      </c>
      <c r="Q311" s="198">
        <v>2E-3</v>
      </c>
      <c r="R311" s="198">
        <f>Q311*H311</f>
        <v>2E-3</v>
      </c>
      <c r="S311" s="198">
        <v>0</v>
      </c>
      <c r="T311" s="19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0" t="s">
        <v>214</v>
      </c>
      <c r="AT311" s="200" t="s">
        <v>416</v>
      </c>
      <c r="AU311" s="200" t="s">
        <v>83</v>
      </c>
      <c r="AY311" s="18" t="s">
        <v>172</v>
      </c>
      <c r="BE311" s="201">
        <f>IF(N311="základní",J311,0)</f>
        <v>0</v>
      </c>
      <c r="BF311" s="201">
        <f>IF(N311="snížená",J311,0)</f>
        <v>0</v>
      </c>
      <c r="BG311" s="201">
        <f>IF(N311="zákl. přenesená",J311,0)</f>
        <v>0</v>
      </c>
      <c r="BH311" s="201">
        <f>IF(N311="sníž. přenesená",J311,0)</f>
        <v>0</v>
      </c>
      <c r="BI311" s="201">
        <f>IF(N311="nulová",J311,0)</f>
        <v>0</v>
      </c>
      <c r="BJ311" s="18" t="s">
        <v>81</v>
      </c>
      <c r="BK311" s="201">
        <f>ROUND(I311*H311,2)</f>
        <v>0</v>
      </c>
      <c r="BL311" s="18" t="s">
        <v>178</v>
      </c>
      <c r="BM311" s="200" t="s">
        <v>871</v>
      </c>
    </row>
    <row r="312" spans="1:65" s="2" customFormat="1" ht="16.5" customHeight="1">
      <c r="A312" s="35"/>
      <c r="B312" s="36"/>
      <c r="C312" s="189" t="s">
        <v>603</v>
      </c>
      <c r="D312" s="189" t="s">
        <v>174</v>
      </c>
      <c r="E312" s="190" t="s">
        <v>873</v>
      </c>
      <c r="F312" s="191" t="s">
        <v>874</v>
      </c>
      <c r="G312" s="192" t="s">
        <v>217</v>
      </c>
      <c r="H312" s="193">
        <v>10</v>
      </c>
      <c r="I312" s="194"/>
      <c r="J312" s="195">
        <f>ROUND(I312*H312,2)</f>
        <v>0</v>
      </c>
      <c r="K312" s="191" t="s">
        <v>177</v>
      </c>
      <c r="L312" s="40"/>
      <c r="M312" s="196" t="s">
        <v>21</v>
      </c>
      <c r="N312" s="197" t="s">
        <v>44</v>
      </c>
      <c r="O312" s="65"/>
      <c r="P312" s="198">
        <f>O312*H312</f>
        <v>0</v>
      </c>
      <c r="Q312" s="198">
        <v>3.1E-4</v>
      </c>
      <c r="R312" s="198">
        <f>Q312*H312</f>
        <v>3.0999999999999999E-3</v>
      </c>
      <c r="S312" s="198">
        <v>0</v>
      </c>
      <c r="T312" s="19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0" t="s">
        <v>178</v>
      </c>
      <c r="AT312" s="200" t="s">
        <v>174</v>
      </c>
      <c r="AU312" s="200" t="s">
        <v>83</v>
      </c>
      <c r="AY312" s="18" t="s">
        <v>172</v>
      </c>
      <c r="BE312" s="201">
        <f>IF(N312="základní",J312,0)</f>
        <v>0</v>
      </c>
      <c r="BF312" s="201">
        <f>IF(N312="snížená",J312,0)</f>
        <v>0</v>
      </c>
      <c r="BG312" s="201">
        <f>IF(N312="zákl. přenesená",J312,0)</f>
        <v>0</v>
      </c>
      <c r="BH312" s="201">
        <f>IF(N312="sníž. přenesená",J312,0)</f>
        <v>0</v>
      </c>
      <c r="BI312" s="201">
        <f>IF(N312="nulová",J312,0)</f>
        <v>0</v>
      </c>
      <c r="BJ312" s="18" t="s">
        <v>81</v>
      </c>
      <c r="BK312" s="201">
        <f>ROUND(I312*H312,2)</f>
        <v>0</v>
      </c>
      <c r="BL312" s="18" t="s">
        <v>178</v>
      </c>
      <c r="BM312" s="200" t="s">
        <v>875</v>
      </c>
    </row>
    <row r="313" spans="1:65" s="15" customFormat="1">
      <c r="B313" s="225"/>
      <c r="C313" s="226"/>
      <c r="D313" s="204" t="s">
        <v>180</v>
      </c>
      <c r="E313" s="227" t="s">
        <v>21</v>
      </c>
      <c r="F313" s="228" t="s">
        <v>1241</v>
      </c>
      <c r="G313" s="226"/>
      <c r="H313" s="227" t="s">
        <v>21</v>
      </c>
      <c r="I313" s="229"/>
      <c r="J313" s="226"/>
      <c r="K313" s="226"/>
      <c r="L313" s="230"/>
      <c r="M313" s="231"/>
      <c r="N313" s="232"/>
      <c r="O313" s="232"/>
      <c r="P313" s="232"/>
      <c r="Q313" s="232"/>
      <c r="R313" s="232"/>
      <c r="S313" s="232"/>
      <c r="T313" s="233"/>
      <c r="AT313" s="234" t="s">
        <v>180</v>
      </c>
      <c r="AU313" s="234" t="s">
        <v>83</v>
      </c>
      <c r="AV313" s="15" t="s">
        <v>81</v>
      </c>
      <c r="AW313" s="15" t="s">
        <v>34</v>
      </c>
      <c r="AX313" s="15" t="s">
        <v>73</v>
      </c>
      <c r="AY313" s="234" t="s">
        <v>172</v>
      </c>
    </row>
    <row r="314" spans="1:65" s="13" customFormat="1">
      <c r="B314" s="202"/>
      <c r="C314" s="203"/>
      <c r="D314" s="204" t="s">
        <v>180</v>
      </c>
      <c r="E314" s="205" t="s">
        <v>21</v>
      </c>
      <c r="F314" s="206" t="s">
        <v>109</v>
      </c>
      <c r="G314" s="203"/>
      <c r="H314" s="207">
        <v>10</v>
      </c>
      <c r="I314" s="208"/>
      <c r="J314" s="203"/>
      <c r="K314" s="203"/>
      <c r="L314" s="209"/>
      <c r="M314" s="210"/>
      <c r="N314" s="211"/>
      <c r="O314" s="211"/>
      <c r="P314" s="211"/>
      <c r="Q314" s="211"/>
      <c r="R314" s="211"/>
      <c r="S314" s="211"/>
      <c r="T314" s="212"/>
      <c r="AT314" s="213" t="s">
        <v>180</v>
      </c>
      <c r="AU314" s="213" t="s">
        <v>83</v>
      </c>
      <c r="AV314" s="13" t="s">
        <v>83</v>
      </c>
      <c r="AW314" s="13" t="s">
        <v>34</v>
      </c>
      <c r="AX314" s="13" t="s">
        <v>73</v>
      </c>
      <c r="AY314" s="213" t="s">
        <v>172</v>
      </c>
    </row>
    <row r="315" spans="1:65" s="14" customFormat="1">
      <c r="B315" s="214"/>
      <c r="C315" s="215"/>
      <c r="D315" s="204" t="s">
        <v>180</v>
      </c>
      <c r="E315" s="216" t="s">
        <v>21</v>
      </c>
      <c r="F315" s="217" t="s">
        <v>182</v>
      </c>
      <c r="G315" s="215"/>
      <c r="H315" s="218">
        <v>10</v>
      </c>
      <c r="I315" s="219"/>
      <c r="J315" s="215"/>
      <c r="K315" s="215"/>
      <c r="L315" s="220"/>
      <c r="M315" s="221"/>
      <c r="N315" s="222"/>
      <c r="O315" s="222"/>
      <c r="P315" s="222"/>
      <c r="Q315" s="222"/>
      <c r="R315" s="222"/>
      <c r="S315" s="222"/>
      <c r="T315" s="223"/>
      <c r="AT315" s="224" t="s">
        <v>180</v>
      </c>
      <c r="AU315" s="224" t="s">
        <v>83</v>
      </c>
      <c r="AV315" s="14" t="s">
        <v>178</v>
      </c>
      <c r="AW315" s="14" t="s">
        <v>34</v>
      </c>
      <c r="AX315" s="14" t="s">
        <v>81</v>
      </c>
      <c r="AY315" s="224" t="s">
        <v>172</v>
      </c>
    </row>
    <row r="316" spans="1:65" s="2" customFormat="1" ht="16.5" customHeight="1">
      <c r="A316" s="35"/>
      <c r="B316" s="36"/>
      <c r="C316" s="189" t="s">
        <v>608</v>
      </c>
      <c r="D316" s="189" t="s">
        <v>174</v>
      </c>
      <c r="E316" s="190" t="s">
        <v>886</v>
      </c>
      <c r="F316" s="191" t="s">
        <v>882</v>
      </c>
      <c r="G316" s="192" t="s">
        <v>199</v>
      </c>
      <c r="H316" s="193">
        <v>296.35000000000002</v>
      </c>
      <c r="I316" s="194"/>
      <c r="J316" s="195">
        <f>ROUND(I316*H316,2)</f>
        <v>0</v>
      </c>
      <c r="K316" s="191" t="s">
        <v>177</v>
      </c>
      <c r="L316" s="40"/>
      <c r="M316" s="196" t="s">
        <v>21</v>
      </c>
      <c r="N316" s="197" t="s">
        <v>44</v>
      </c>
      <c r="O316" s="65"/>
      <c r="P316" s="198">
        <f>O316*H316</f>
        <v>0</v>
      </c>
      <c r="Q316" s="198">
        <v>1.9000000000000001E-4</v>
      </c>
      <c r="R316" s="198">
        <f>Q316*H316</f>
        <v>5.6306500000000009E-2</v>
      </c>
      <c r="S316" s="198">
        <v>0</v>
      </c>
      <c r="T316" s="199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0" t="s">
        <v>178</v>
      </c>
      <c r="AT316" s="200" t="s">
        <v>174</v>
      </c>
      <c r="AU316" s="200" t="s">
        <v>83</v>
      </c>
      <c r="AY316" s="18" t="s">
        <v>172</v>
      </c>
      <c r="BE316" s="201">
        <f>IF(N316="základní",J316,0)</f>
        <v>0</v>
      </c>
      <c r="BF316" s="201">
        <f>IF(N316="snížená",J316,0)</f>
        <v>0</v>
      </c>
      <c r="BG316" s="201">
        <f>IF(N316="zákl. přenesená",J316,0)</f>
        <v>0</v>
      </c>
      <c r="BH316" s="201">
        <f>IF(N316="sníž. přenesená",J316,0)</f>
        <v>0</v>
      </c>
      <c r="BI316" s="201">
        <f>IF(N316="nulová",J316,0)</f>
        <v>0</v>
      </c>
      <c r="BJ316" s="18" t="s">
        <v>81</v>
      </c>
      <c r="BK316" s="201">
        <f>ROUND(I316*H316,2)</f>
        <v>0</v>
      </c>
      <c r="BL316" s="18" t="s">
        <v>178</v>
      </c>
      <c r="BM316" s="200" t="s">
        <v>887</v>
      </c>
    </row>
    <row r="317" spans="1:65" s="15" customFormat="1">
      <c r="B317" s="225"/>
      <c r="C317" s="226"/>
      <c r="D317" s="204" t="s">
        <v>180</v>
      </c>
      <c r="E317" s="227" t="s">
        <v>21</v>
      </c>
      <c r="F317" s="228" t="s">
        <v>1241</v>
      </c>
      <c r="G317" s="226"/>
      <c r="H317" s="227" t="s">
        <v>21</v>
      </c>
      <c r="I317" s="229"/>
      <c r="J317" s="226"/>
      <c r="K317" s="226"/>
      <c r="L317" s="230"/>
      <c r="M317" s="231"/>
      <c r="N317" s="232"/>
      <c r="O317" s="232"/>
      <c r="P317" s="232"/>
      <c r="Q317" s="232"/>
      <c r="R317" s="232"/>
      <c r="S317" s="232"/>
      <c r="T317" s="233"/>
      <c r="AT317" s="234" t="s">
        <v>180</v>
      </c>
      <c r="AU317" s="234" t="s">
        <v>83</v>
      </c>
      <c r="AV317" s="15" t="s">
        <v>81</v>
      </c>
      <c r="AW317" s="15" t="s">
        <v>34</v>
      </c>
      <c r="AX317" s="15" t="s">
        <v>73</v>
      </c>
      <c r="AY317" s="234" t="s">
        <v>172</v>
      </c>
    </row>
    <row r="318" spans="1:65" s="13" customFormat="1">
      <c r="B318" s="202"/>
      <c r="C318" s="203"/>
      <c r="D318" s="204" t="s">
        <v>180</v>
      </c>
      <c r="E318" s="205" t="s">
        <v>21</v>
      </c>
      <c r="F318" s="206" t="s">
        <v>1254</v>
      </c>
      <c r="G318" s="203"/>
      <c r="H318" s="207">
        <v>296.35000000000002</v>
      </c>
      <c r="I318" s="208"/>
      <c r="J318" s="203"/>
      <c r="K318" s="203"/>
      <c r="L318" s="209"/>
      <c r="M318" s="210"/>
      <c r="N318" s="211"/>
      <c r="O318" s="211"/>
      <c r="P318" s="211"/>
      <c r="Q318" s="211"/>
      <c r="R318" s="211"/>
      <c r="S318" s="211"/>
      <c r="T318" s="212"/>
      <c r="AT318" s="213" t="s">
        <v>180</v>
      </c>
      <c r="AU318" s="213" t="s">
        <v>83</v>
      </c>
      <c r="AV318" s="13" t="s">
        <v>83</v>
      </c>
      <c r="AW318" s="13" t="s">
        <v>34</v>
      </c>
      <c r="AX318" s="13" t="s">
        <v>73</v>
      </c>
      <c r="AY318" s="213" t="s">
        <v>172</v>
      </c>
    </row>
    <row r="319" spans="1:65" s="14" customFormat="1">
      <c r="B319" s="214"/>
      <c r="C319" s="215"/>
      <c r="D319" s="204" t="s">
        <v>180</v>
      </c>
      <c r="E319" s="216" t="s">
        <v>21</v>
      </c>
      <c r="F319" s="217" t="s">
        <v>182</v>
      </c>
      <c r="G319" s="215"/>
      <c r="H319" s="218">
        <v>296.35000000000002</v>
      </c>
      <c r="I319" s="219"/>
      <c r="J319" s="215"/>
      <c r="K319" s="215"/>
      <c r="L319" s="220"/>
      <c r="M319" s="221"/>
      <c r="N319" s="222"/>
      <c r="O319" s="222"/>
      <c r="P319" s="222"/>
      <c r="Q319" s="222"/>
      <c r="R319" s="222"/>
      <c r="S319" s="222"/>
      <c r="T319" s="223"/>
      <c r="AT319" s="224" t="s">
        <v>180</v>
      </c>
      <c r="AU319" s="224" t="s">
        <v>83</v>
      </c>
      <c r="AV319" s="14" t="s">
        <v>178</v>
      </c>
      <c r="AW319" s="14" t="s">
        <v>34</v>
      </c>
      <c r="AX319" s="14" t="s">
        <v>81</v>
      </c>
      <c r="AY319" s="224" t="s">
        <v>172</v>
      </c>
    </row>
    <row r="320" spans="1:65" s="2" customFormat="1" ht="16.5" customHeight="1">
      <c r="A320" s="35"/>
      <c r="B320" s="36"/>
      <c r="C320" s="189" t="s">
        <v>613</v>
      </c>
      <c r="D320" s="189" t="s">
        <v>174</v>
      </c>
      <c r="E320" s="190" t="s">
        <v>890</v>
      </c>
      <c r="F320" s="191" t="s">
        <v>891</v>
      </c>
      <c r="G320" s="192" t="s">
        <v>199</v>
      </c>
      <c r="H320" s="193">
        <v>291.85000000000002</v>
      </c>
      <c r="I320" s="194"/>
      <c r="J320" s="195">
        <f>ROUND(I320*H320,2)</f>
        <v>0</v>
      </c>
      <c r="K320" s="191" t="s">
        <v>177</v>
      </c>
      <c r="L320" s="40"/>
      <c r="M320" s="196" t="s">
        <v>21</v>
      </c>
      <c r="N320" s="197" t="s">
        <v>44</v>
      </c>
      <c r="O320" s="65"/>
      <c r="P320" s="198">
        <f>O320*H320</f>
        <v>0</v>
      </c>
      <c r="Q320" s="198">
        <v>6.0000000000000002E-5</v>
      </c>
      <c r="R320" s="198">
        <f>Q320*H320</f>
        <v>1.7511000000000002E-2</v>
      </c>
      <c r="S320" s="198">
        <v>0</v>
      </c>
      <c r="T320" s="19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0" t="s">
        <v>178</v>
      </c>
      <c r="AT320" s="200" t="s">
        <v>174</v>
      </c>
      <c r="AU320" s="200" t="s">
        <v>83</v>
      </c>
      <c r="AY320" s="18" t="s">
        <v>172</v>
      </c>
      <c r="BE320" s="201">
        <f>IF(N320="základní",J320,0)</f>
        <v>0</v>
      </c>
      <c r="BF320" s="201">
        <f>IF(N320="snížená",J320,0)</f>
        <v>0</v>
      </c>
      <c r="BG320" s="201">
        <f>IF(N320="zákl. přenesená",J320,0)</f>
        <v>0</v>
      </c>
      <c r="BH320" s="201">
        <f>IF(N320="sníž. přenesená",J320,0)</f>
        <v>0</v>
      </c>
      <c r="BI320" s="201">
        <f>IF(N320="nulová",J320,0)</f>
        <v>0</v>
      </c>
      <c r="BJ320" s="18" t="s">
        <v>81</v>
      </c>
      <c r="BK320" s="201">
        <f>ROUND(I320*H320,2)</f>
        <v>0</v>
      </c>
      <c r="BL320" s="18" t="s">
        <v>178</v>
      </c>
      <c r="BM320" s="200" t="s">
        <v>892</v>
      </c>
    </row>
    <row r="321" spans="1:65" s="15" customFormat="1">
      <c r="B321" s="225"/>
      <c r="C321" s="226"/>
      <c r="D321" s="204" t="s">
        <v>180</v>
      </c>
      <c r="E321" s="227" t="s">
        <v>21</v>
      </c>
      <c r="F321" s="228" t="s">
        <v>1241</v>
      </c>
      <c r="G321" s="226"/>
      <c r="H321" s="227" t="s">
        <v>21</v>
      </c>
      <c r="I321" s="229"/>
      <c r="J321" s="226"/>
      <c r="K321" s="226"/>
      <c r="L321" s="230"/>
      <c r="M321" s="231"/>
      <c r="N321" s="232"/>
      <c r="O321" s="232"/>
      <c r="P321" s="232"/>
      <c r="Q321" s="232"/>
      <c r="R321" s="232"/>
      <c r="S321" s="232"/>
      <c r="T321" s="233"/>
      <c r="AT321" s="234" t="s">
        <v>180</v>
      </c>
      <c r="AU321" s="234" t="s">
        <v>83</v>
      </c>
      <c r="AV321" s="15" t="s">
        <v>81</v>
      </c>
      <c r="AW321" s="15" t="s">
        <v>34</v>
      </c>
      <c r="AX321" s="15" t="s">
        <v>73</v>
      </c>
      <c r="AY321" s="234" t="s">
        <v>172</v>
      </c>
    </row>
    <row r="322" spans="1:65" s="13" customFormat="1">
      <c r="B322" s="202"/>
      <c r="C322" s="203"/>
      <c r="D322" s="204" t="s">
        <v>180</v>
      </c>
      <c r="E322" s="205" t="s">
        <v>21</v>
      </c>
      <c r="F322" s="206" t="s">
        <v>1255</v>
      </c>
      <c r="G322" s="203"/>
      <c r="H322" s="207">
        <v>291.85000000000002</v>
      </c>
      <c r="I322" s="208"/>
      <c r="J322" s="203"/>
      <c r="K322" s="203"/>
      <c r="L322" s="209"/>
      <c r="M322" s="210"/>
      <c r="N322" s="211"/>
      <c r="O322" s="211"/>
      <c r="P322" s="211"/>
      <c r="Q322" s="211"/>
      <c r="R322" s="211"/>
      <c r="S322" s="211"/>
      <c r="T322" s="212"/>
      <c r="AT322" s="213" t="s">
        <v>180</v>
      </c>
      <c r="AU322" s="213" t="s">
        <v>83</v>
      </c>
      <c r="AV322" s="13" t="s">
        <v>83</v>
      </c>
      <c r="AW322" s="13" t="s">
        <v>34</v>
      </c>
      <c r="AX322" s="13" t="s">
        <v>73</v>
      </c>
      <c r="AY322" s="213" t="s">
        <v>172</v>
      </c>
    </row>
    <row r="323" spans="1:65" s="14" customFormat="1">
      <c r="B323" s="214"/>
      <c r="C323" s="215"/>
      <c r="D323" s="204" t="s">
        <v>180</v>
      </c>
      <c r="E323" s="216" t="s">
        <v>21</v>
      </c>
      <c r="F323" s="217" t="s">
        <v>182</v>
      </c>
      <c r="G323" s="215"/>
      <c r="H323" s="218">
        <v>291.85000000000002</v>
      </c>
      <c r="I323" s="219"/>
      <c r="J323" s="215"/>
      <c r="K323" s="215"/>
      <c r="L323" s="220"/>
      <c r="M323" s="221"/>
      <c r="N323" s="222"/>
      <c r="O323" s="222"/>
      <c r="P323" s="222"/>
      <c r="Q323" s="222"/>
      <c r="R323" s="222"/>
      <c r="S323" s="222"/>
      <c r="T323" s="223"/>
      <c r="AT323" s="224" t="s">
        <v>180</v>
      </c>
      <c r="AU323" s="224" t="s">
        <v>83</v>
      </c>
      <c r="AV323" s="14" t="s">
        <v>178</v>
      </c>
      <c r="AW323" s="14" t="s">
        <v>34</v>
      </c>
      <c r="AX323" s="14" t="s">
        <v>81</v>
      </c>
      <c r="AY323" s="224" t="s">
        <v>172</v>
      </c>
    </row>
    <row r="324" spans="1:65" s="2" customFormat="1" ht="16.5" customHeight="1">
      <c r="A324" s="35"/>
      <c r="B324" s="36"/>
      <c r="C324" s="235" t="s">
        <v>618</v>
      </c>
      <c r="D324" s="235" t="s">
        <v>416</v>
      </c>
      <c r="E324" s="236" t="s">
        <v>895</v>
      </c>
      <c r="F324" s="237" t="s">
        <v>896</v>
      </c>
      <c r="G324" s="238" t="s">
        <v>217</v>
      </c>
      <c r="H324" s="239">
        <v>36</v>
      </c>
      <c r="I324" s="240"/>
      <c r="J324" s="241">
        <f>ROUND(I324*H324,2)</f>
        <v>0</v>
      </c>
      <c r="K324" s="237" t="s">
        <v>21</v>
      </c>
      <c r="L324" s="242"/>
      <c r="M324" s="243" t="s">
        <v>21</v>
      </c>
      <c r="N324" s="244" t="s">
        <v>44</v>
      </c>
      <c r="O324" s="65"/>
      <c r="P324" s="198">
        <f>O324*H324</f>
        <v>0</v>
      </c>
      <c r="Q324" s="198">
        <v>2.0000000000000001E-4</v>
      </c>
      <c r="R324" s="198">
        <f>Q324*H324</f>
        <v>7.2000000000000007E-3</v>
      </c>
      <c r="S324" s="198">
        <v>0</v>
      </c>
      <c r="T324" s="19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0" t="s">
        <v>214</v>
      </c>
      <c r="AT324" s="200" t="s">
        <v>416</v>
      </c>
      <c r="AU324" s="200" t="s">
        <v>83</v>
      </c>
      <c r="AY324" s="18" t="s">
        <v>172</v>
      </c>
      <c r="BE324" s="201">
        <f>IF(N324="základní",J324,0)</f>
        <v>0</v>
      </c>
      <c r="BF324" s="201">
        <f>IF(N324="snížená",J324,0)</f>
        <v>0</v>
      </c>
      <c r="BG324" s="201">
        <f>IF(N324="zákl. přenesená",J324,0)</f>
        <v>0</v>
      </c>
      <c r="BH324" s="201">
        <f>IF(N324="sníž. přenesená",J324,0)</f>
        <v>0</v>
      </c>
      <c r="BI324" s="201">
        <f>IF(N324="nulová",J324,0)</f>
        <v>0</v>
      </c>
      <c r="BJ324" s="18" t="s">
        <v>81</v>
      </c>
      <c r="BK324" s="201">
        <f>ROUND(I324*H324,2)</f>
        <v>0</v>
      </c>
      <c r="BL324" s="18" t="s">
        <v>178</v>
      </c>
      <c r="BM324" s="200" t="s">
        <v>897</v>
      </c>
    </row>
    <row r="325" spans="1:65" s="15" customFormat="1">
      <c r="B325" s="225"/>
      <c r="C325" s="226"/>
      <c r="D325" s="204" t="s">
        <v>180</v>
      </c>
      <c r="E325" s="227" t="s">
        <v>21</v>
      </c>
      <c r="F325" s="228" t="s">
        <v>1241</v>
      </c>
      <c r="G325" s="226"/>
      <c r="H325" s="227" t="s">
        <v>21</v>
      </c>
      <c r="I325" s="229"/>
      <c r="J325" s="226"/>
      <c r="K325" s="226"/>
      <c r="L325" s="230"/>
      <c r="M325" s="231"/>
      <c r="N325" s="232"/>
      <c r="O325" s="232"/>
      <c r="P325" s="232"/>
      <c r="Q325" s="232"/>
      <c r="R325" s="232"/>
      <c r="S325" s="232"/>
      <c r="T325" s="233"/>
      <c r="AT325" s="234" t="s">
        <v>180</v>
      </c>
      <c r="AU325" s="234" t="s">
        <v>83</v>
      </c>
      <c r="AV325" s="15" t="s">
        <v>81</v>
      </c>
      <c r="AW325" s="15" t="s">
        <v>34</v>
      </c>
      <c r="AX325" s="15" t="s">
        <v>73</v>
      </c>
      <c r="AY325" s="234" t="s">
        <v>172</v>
      </c>
    </row>
    <row r="326" spans="1:65" s="13" customFormat="1">
      <c r="B326" s="202"/>
      <c r="C326" s="203"/>
      <c r="D326" s="204" t="s">
        <v>180</v>
      </c>
      <c r="E326" s="205" t="s">
        <v>21</v>
      </c>
      <c r="F326" s="206" t="s">
        <v>395</v>
      </c>
      <c r="G326" s="203"/>
      <c r="H326" s="207">
        <v>36</v>
      </c>
      <c r="I326" s="208"/>
      <c r="J326" s="203"/>
      <c r="K326" s="203"/>
      <c r="L326" s="209"/>
      <c r="M326" s="210"/>
      <c r="N326" s="211"/>
      <c r="O326" s="211"/>
      <c r="P326" s="211"/>
      <c r="Q326" s="211"/>
      <c r="R326" s="211"/>
      <c r="S326" s="211"/>
      <c r="T326" s="212"/>
      <c r="AT326" s="213" t="s">
        <v>180</v>
      </c>
      <c r="AU326" s="213" t="s">
        <v>83</v>
      </c>
      <c r="AV326" s="13" t="s">
        <v>83</v>
      </c>
      <c r="AW326" s="13" t="s">
        <v>34</v>
      </c>
      <c r="AX326" s="13" t="s">
        <v>73</v>
      </c>
      <c r="AY326" s="213" t="s">
        <v>172</v>
      </c>
    </row>
    <row r="327" spans="1:65" s="14" customFormat="1">
      <c r="B327" s="214"/>
      <c r="C327" s="215"/>
      <c r="D327" s="204" t="s">
        <v>180</v>
      </c>
      <c r="E327" s="216" t="s">
        <v>21</v>
      </c>
      <c r="F327" s="217" t="s">
        <v>182</v>
      </c>
      <c r="G327" s="215"/>
      <c r="H327" s="218">
        <v>36</v>
      </c>
      <c r="I327" s="219"/>
      <c r="J327" s="215"/>
      <c r="K327" s="215"/>
      <c r="L327" s="220"/>
      <c r="M327" s="221"/>
      <c r="N327" s="222"/>
      <c r="O327" s="222"/>
      <c r="P327" s="222"/>
      <c r="Q327" s="222"/>
      <c r="R327" s="222"/>
      <c r="S327" s="222"/>
      <c r="T327" s="223"/>
      <c r="AT327" s="224" t="s">
        <v>180</v>
      </c>
      <c r="AU327" s="224" t="s">
        <v>83</v>
      </c>
      <c r="AV327" s="14" t="s">
        <v>178</v>
      </c>
      <c r="AW327" s="14" t="s">
        <v>34</v>
      </c>
      <c r="AX327" s="14" t="s">
        <v>81</v>
      </c>
      <c r="AY327" s="224" t="s">
        <v>172</v>
      </c>
    </row>
    <row r="328" spans="1:65" s="2" customFormat="1" ht="16.5" customHeight="1">
      <c r="A328" s="35"/>
      <c r="B328" s="36"/>
      <c r="C328" s="189" t="s">
        <v>623</v>
      </c>
      <c r="D328" s="189" t="s">
        <v>174</v>
      </c>
      <c r="E328" s="190" t="s">
        <v>904</v>
      </c>
      <c r="F328" s="191" t="s">
        <v>905</v>
      </c>
      <c r="G328" s="192" t="s">
        <v>518</v>
      </c>
      <c r="H328" s="193">
        <v>1</v>
      </c>
      <c r="I328" s="194"/>
      <c r="J328" s="195">
        <f>ROUND(I328*H328,2)</f>
        <v>0</v>
      </c>
      <c r="K328" s="191" t="s">
        <v>21</v>
      </c>
      <c r="L328" s="40"/>
      <c r="M328" s="196" t="s">
        <v>21</v>
      </c>
      <c r="N328" s="197" t="s">
        <v>44</v>
      </c>
      <c r="O328" s="65"/>
      <c r="P328" s="198">
        <f>O328*H328</f>
        <v>0</v>
      </c>
      <c r="Q328" s="198">
        <v>0</v>
      </c>
      <c r="R328" s="198">
        <f>Q328*H328</f>
        <v>0</v>
      </c>
      <c r="S328" s="198">
        <v>0</v>
      </c>
      <c r="T328" s="199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0" t="s">
        <v>178</v>
      </c>
      <c r="AT328" s="200" t="s">
        <v>174</v>
      </c>
      <c r="AU328" s="200" t="s">
        <v>83</v>
      </c>
      <c r="AY328" s="18" t="s">
        <v>172</v>
      </c>
      <c r="BE328" s="201">
        <f>IF(N328="základní",J328,0)</f>
        <v>0</v>
      </c>
      <c r="BF328" s="201">
        <f>IF(N328="snížená",J328,0)</f>
        <v>0</v>
      </c>
      <c r="BG328" s="201">
        <f>IF(N328="zákl. přenesená",J328,0)</f>
        <v>0</v>
      </c>
      <c r="BH328" s="201">
        <f>IF(N328="sníž. přenesená",J328,0)</f>
        <v>0</v>
      </c>
      <c r="BI328" s="201">
        <f>IF(N328="nulová",J328,0)</f>
        <v>0</v>
      </c>
      <c r="BJ328" s="18" t="s">
        <v>81</v>
      </c>
      <c r="BK328" s="201">
        <f>ROUND(I328*H328,2)</f>
        <v>0</v>
      </c>
      <c r="BL328" s="18" t="s">
        <v>178</v>
      </c>
      <c r="BM328" s="200" t="s">
        <v>906</v>
      </c>
    </row>
    <row r="329" spans="1:65" s="15" customFormat="1">
      <c r="B329" s="225"/>
      <c r="C329" s="226"/>
      <c r="D329" s="204" t="s">
        <v>180</v>
      </c>
      <c r="E329" s="227" t="s">
        <v>21</v>
      </c>
      <c r="F329" s="228" t="s">
        <v>907</v>
      </c>
      <c r="G329" s="226"/>
      <c r="H329" s="227" t="s">
        <v>21</v>
      </c>
      <c r="I329" s="229"/>
      <c r="J329" s="226"/>
      <c r="K329" s="226"/>
      <c r="L329" s="230"/>
      <c r="M329" s="231"/>
      <c r="N329" s="232"/>
      <c r="O329" s="232"/>
      <c r="P329" s="232"/>
      <c r="Q329" s="232"/>
      <c r="R329" s="232"/>
      <c r="S329" s="232"/>
      <c r="T329" s="233"/>
      <c r="AT329" s="234" t="s">
        <v>180</v>
      </c>
      <c r="AU329" s="234" t="s">
        <v>83</v>
      </c>
      <c r="AV329" s="15" t="s">
        <v>81</v>
      </c>
      <c r="AW329" s="15" t="s">
        <v>34</v>
      </c>
      <c r="AX329" s="15" t="s">
        <v>73</v>
      </c>
      <c r="AY329" s="234" t="s">
        <v>172</v>
      </c>
    </row>
    <row r="330" spans="1:65" s="13" customFormat="1">
      <c r="B330" s="202"/>
      <c r="C330" s="203"/>
      <c r="D330" s="204" t="s">
        <v>180</v>
      </c>
      <c r="E330" s="205" t="s">
        <v>21</v>
      </c>
      <c r="F330" s="206" t="s">
        <v>81</v>
      </c>
      <c r="G330" s="203"/>
      <c r="H330" s="207">
        <v>1</v>
      </c>
      <c r="I330" s="208"/>
      <c r="J330" s="203"/>
      <c r="K330" s="203"/>
      <c r="L330" s="209"/>
      <c r="M330" s="210"/>
      <c r="N330" s="211"/>
      <c r="O330" s="211"/>
      <c r="P330" s="211"/>
      <c r="Q330" s="211"/>
      <c r="R330" s="211"/>
      <c r="S330" s="211"/>
      <c r="T330" s="212"/>
      <c r="AT330" s="213" t="s">
        <v>180</v>
      </c>
      <c r="AU330" s="213" t="s">
        <v>83</v>
      </c>
      <c r="AV330" s="13" t="s">
        <v>83</v>
      </c>
      <c r="AW330" s="13" t="s">
        <v>34</v>
      </c>
      <c r="AX330" s="13" t="s">
        <v>73</v>
      </c>
      <c r="AY330" s="213" t="s">
        <v>172</v>
      </c>
    </row>
    <row r="331" spans="1:65" s="14" customFormat="1">
      <c r="B331" s="214"/>
      <c r="C331" s="215"/>
      <c r="D331" s="204" t="s">
        <v>180</v>
      </c>
      <c r="E331" s="216" t="s">
        <v>21</v>
      </c>
      <c r="F331" s="217" t="s">
        <v>182</v>
      </c>
      <c r="G331" s="215"/>
      <c r="H331" s="218">
        <v>1</v>
      </c>
      <c r="I331" s="219"/>
      <c r="J331" s="215"/>
      <c r="K331" s="215"/>
      <c r="L331" s="220"/>
      <c r="M331" s="221"/>
      <c r="N331" s="222"/>
      <c r="O331" s="222"/>
      <c r="P331" s="222"/>
      <c r="Q331" s="222"/>
      <c r="R331" s="222"/>
      <c r="S331" s="222"/>
      <c r="T331" s="223"/>
      <c r="AT331" s="224" t="s">
        <v>180</v>
      </c>
      <c r="AU331" s="224" t="s">
        <v>83</v>
      </c>
      <c r="AV331" s="14" t="s">
        <v>178</v>
      </c>
      <c r="AW331" s="14" t="s">
        <v>34</v>
      </c>
      <c r="AX331" s="14" t="s">
        <v>81</v>
      </c>
      <c r="AY331" s="224" t="s">
        <v>172</v>
      </c>
    </row>
    <row r="332" spans="1:65" s="12" customFormat="1" ht="22.9" customHeight="1">
      <c r="B332" s="173"/>
      <c r="C332" s="174"/>
      <c r="D332" s="175" t="s">
        <v>72</v>
      </c>
      <c r="E332" s="187" t="s">
        <v>922</v>
      </c>
      <c r="F332" s="187" t="s">
        <v>923</v>
      </c>
      <c r="G332" s="174"/>
      <c r="H332" s="174"/>
      <c r="I332" s="177"/>
      <c r="J332" s="188">
        <f>BK332</f>
        <v>0</v>
      </c>
      <c r="K332" s="174"/>
      <c r="L332" s="179"/>
      <c r="M332" s="180"/>
      <c r="N332" s="181"/>
      <c r="O332" s="181"/>
      <c r="P332" s="182">
        <f>P333</f>
        <v>0</v>
      </c>
      <c r="Q332" s="181"/>
      <c r="R332" s="182">
        <f>R333</f>
        <v>0</v>
      </c>
      <c r="S332" s="181"/>
      <c r="T332" s="183">
        <f>T333</f>
        <v>0</v>
      </c>
      <c r="AR332" s="184" t="s">
        <v>81</v>
      </c>
      <c r="AT332" s="185" t="s">
        <v>72</v>
      </c>
      <c r="AU332" s="185" t="s">
        <v>81</v>
      </c>
      <c r="AY332" s="184" t="s">
        <v>172</v>
      </c>
      <c r="BK332" s="186">
        <f>BK333</f>
        <v>0</v>
      </c>
    </row>
    <row r="333" spans="1:65" s="2" customFormat="1" ht="24" customHeight="1">
      <c r="A333" s="35"/>
      <c r="B333" s="36"/>
      <c r="C333" s="189" t="s">
        <v>628</v>
      </c>
      <c r="D333" s="189" t="s">
        <v>174</v>
      </c>
      <c r="E333" s="190" t="s">
        <v>925</v>
      </c>
      <c r="F333" s="191" t="s">
        <v>926</v>
      </c>
      <c r="G333" s="192" t="s">
        <v>419</v>
      </c>
      <c r="H333" s="193">
        <v>3.5550000000000002</v>
      </c>
      <c r="I333" s="194"/>
      <c r="J333" s="195">
        <f>ROUND(I333*H333,2)</f>
        <v>0</v>
      </c>
      <c r="K333" s="191" t="s">
        <v>177</v>
      </c>
      <c r="L333" s="40"/>
      <c r="M333" s="248" t="s">
        <v>21</v>
      </c>
      <c r="N333" s="249" t="s">
        <v>44</v>
      </c>
      <c r="O333" s="250"/>
      <c r="P333" s="251">
        <f>O333*H333</f>
        <v>0</v>
      </c>
      <c r="Q333" s="251">
        <v>0</v>
      </c>
      <c r="R333" s="251">
        <f>Q333*H333</f>
        <v>0</v>
      </c>
      <c r="S333" s="251">
        <v>0</v>
      </c>
      <c r="T333" s="252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0" t="s">
        <v>178</v>
      </c>
      <c r="AT333" s="200" t="s">
        <v>174</v>
      </c>
      <c r="AU333" s="200" t="s">
        <v>83</v>
      </c>
      <c r="AY333" s="18" t="s">
        <v>172</v>
      </c>
      <c r="BE333" s="201">
        <f>IF(N333="základní",J333,0)</f>
        <v>0</v>
      </c>
      <c r="BF333" s="201">
        <f>IF(N333="snížená",J333,0)</f>
        <v>0</v>
      </c>
      <c r="BG333" s="201">
        <f>IF(N333="zákl. přenesená",J333,0)</f>
        <v>0</v>
      </c>
      <c r="BH333" s="201">
        <f>IF(N333="sníž. přenesená",J333,0)</f>
        <v>0</v>
      </c>
      <c r="BI333" s="201">
        <f>IF(N333="nulová",J333,0)</f>
        <v>0</v>
      </c>
      <c r="BJ333" s="18" t="s">
        <v>81</v>
      </c>
      <c r="BK333" s="201">
        <f>ROUND(I333*H333,2)</f>
        <v>0</v>
      </c>
      <c r="BL333" s="18" t="s">
        <v>178</v>
      </c>
      <c r="BM333" s="200" t="s">
        <v>927</v>
      </c>
    </row>
    <row r="334" spans="1:65" s="2" customFormat="1" ht="6.95" customHeight="1">
      <c r="A334" s="35"/>
      <c r="B334" s="48"/>
      <c r="C334" s="49"/>
      <c r="D334" s="49"/>
      <c r="E334" s="49"/>
      <c r="F334" s="49"/>
      <c r="G334" s="49"/>
      <c r="H334" s="49"/>
      <c r="I334" s="138"/>
      <c r="J334" s="49"/>
      <c r="K334" s="49"/>
      <c r="L334" s="40"/>
      <c r="M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</row>
  </sheetData>
  <sheetProtection algorithmName="SHA-512" hashValue="uCiOxp975Ho70x/Pde+6AWr3PPZ2f2fcJTDBsMMf9/EnF63wrc/jbvg8SYWMlyve50yJUO/0+RnlDD/y4sxJkw==" saltValue="MCoX14Yk+pv5eC4TLcA8BRfGvE5mZRnRnEjT+WotBBnUrFZCbELG4Z6A+UO/boJd8b6Ok9oFj4W3anNlFQREQQ==" spinCount="100000" sheet="1" objects="1" scenarios="1" formatColumns="0" formatRows="0" autoFilter="0"/>
  <autoFilter ref="C83:K333" xr:uid="{00000000-0009-0000-0000-000008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23</vt:i4>
      </vt:variant>
    </vt:vector>
  </HeadingPairs>
  <TitlesOfParts>
    <vt:vector size="35" baseType="lpstr">
      <vt:lpstr>Rekapitulace stavby</vt:lpstr>
      <vt:lpstr>01 - IO 01 Vodovodní řad V1</vt:lpstr>
      <vt:lpstr>02 - IO 01 Vodovodní řad V2</vt:lpstr>
      <vt:lpstr>03 - IO 01 Vodovodní řad V3</vt:lpstr>
      <vt:lpstr>04 - IO 01 Vodovodní řad V4</vt:lpstr>
      <vt:lpstr>05 - IO 01 Vodovodní řad V5</vt:lpstr>
      <vt:lpstr>06 - IO 01 Vodovodní řad V6</vt:lpstr>
      <vt:lpstr>07 - IO 01 Vodovodní řad V7</vt:lpstr>
      <vt:lpstr>08 - IO 01 Vodovodní řad V8</vt:lpstr>
      <vt:lpstr>09 - IO 01 komunikace</vt:lpstr>
      <vt:lpstr>10 - VRN + ON</vt:lpstr>
      <vt:lpstr>Pokyny pro vyplnění</vt:lpstr>
      <vt:lpstr>'01 - IO 01 Vodovodní řad V1'!Názvy_tisku</vt:lpstr>
      <vt:lpstr>'02 - IO 01 Vodovodní řad V2'!Názvy_tisku</vt:lpstr>
      <vt:lpstr>'03 - IO 01 Vodovodní řad V3'!Názvy_tisku</vt:lpstr>
      <vt:lpstr>'04 - IO 01 Vodovodní řad V4'!Názvy_tisku</vt:lpstr>
      <vt:lpstr>'05 - IO 01 Vodovodní řad V5'!Názvy_tisku</vt:lpstr>
      <vt:lpstr>'06 - IO 01 Vodovodní řad V6'!Názvy_tisku</vt:lpstr>
      <vt:lpstr>'07 - IO 01 Vodovodní řad V7'!Názvy_tisku</vt:lpstr>
      <vt:lpstr>'08 - IO 01 Vodovodní řad V8'!Názvy_tisku</vt:lpstr>
      <vt:lpstr>'09 - IO 01 komunikace'!Názvy_tisku</vt:lpstr>
      <vt:lpstr>'10 - VRN + ON'!Názvy_tisku</vt:lpstr>
      <vt:lpstr>'Rekapitulace stavby'!Názvy_tisku</vt:lpstr>
      <vt:lpstr>'01 - IO 01 Vodovodní řad V1'!Oblast_tisku</vt:lpstr>
      <vt:lpstr>'02 - IO 01 Vodovodní řad V2'!Oblast_tisku</vt:lpstr>
      <vt:lpstr>'03 - IO 01 Vodovodní řad V3'!Oblast_tisku</vt:lpstr>
      <vt:lpstr>'04 - IO 01 Vodovodní řad V4'!Oblast_tisku</vt:lpstr>
      <vt:lpstr>'05 - IO 01 Vodovodní řad V5'!Oblast_tisku</vt:lpstr>
      <vt:lpstr>'06 - IO 01 Vodovodní řad V6'!Oblast_tisku</vt:lpstr>
      <vt:lpstr>'07 - IO 01 Vodovodní řad V7'!Oblast_tisku</vt:lpstr>
      <vt:lpstr>'08 - IO 01 Vodovodní řad V8'!Oblast_tisku</vt:lpstr>
      <vt:lpstr>'09 - IO 01 komunikace'!Oblast_tisku</vt:lpstr>
      <vt:lpstr>'10 - VRN + ON'!Oblast_tisku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Kaiserova</dc:creator>
  <cp:lastModifiedBy>Eva Kaiserova</cp:lastModifiedBy>
  <dcterms:created xsi:type="dcterms:W3CDTF">2019-10-16T11:03:06Z</dcterms:created>
  <dcterms:modified xsi:type="dcterms:W3CDTF">2019-11-28T13:51:39Z</dcterms:modified>
</cp:coreProperties>
</file>